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az\Desktop\"/>
    </mc:Choice>
  </mc:AlternateContent>
  <xr:revisionPtr revIDLastSave="0" documentId="8_{B7954816-0B74-4008-ABBA-A0F3F90D7479}" xr6:coauthVersionLast="47" xr6:coauthVersionMax="47" xr10:uidLastSave="{00000000-0000-0000-0000-000000000000}"/>
  <bookViews>
    <workbookView xWindow="1170" yWindow="1170" windowWidth="21600" windowHeight="11385" xr2:uid="{0A06A606-6037-42BF-BAD2-3ACDB4BB6F46}"/>
  </bookViews>
  <sheets>
    <sheet name="02.09.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5" i="2" l="1"/>
  <c r="X36" i="2"/>
  <c r="Y62" i="2"/>
  <c r="Y63" i="2"/>
  <c r="AI63" i="2"/>
  <c r="R63" i="2"/>
  <c r="K63" i="2"/>
  <c r="N63" i="2" s="1"/>
  <c r="R62" i="2"/>
  <c r="K62" i="2"/>
  <c r="N62" i="2" s="1"/>
  <c r="S62" i="2" s="1"/>
  <c r="R61" i="2"/>
  <c r="K61" i="2"/>
  <c r="R60" i="2"/>
  <c r="K60" i="2"/>
  <c r="N60" i="2" s="1"/>
  <c r="S60" i="2" s="1"/>
  <c r="R59" i="2"/>
  <c r="K59" i="2"/>
  <c r="R58" i="2"/>
  <c r="K58" i="2"/>
  <c r="R57" i="2"/>
  <c r="K57" i="2"/>
  <c r="N57" i="2" s="1"/>
  <c r="S57" i="2" s="1"/>
  <c r="R56" i="2"/>
  <c r="K56" i="2"/>
  <c r="N56" i="2" s="1"/>
  <c r="S56" i="2" s="1"/>
  <c r="R55" i="2"/>
  <c r="K55" i="2"/>
  <c r="N55" i="2" s="1"/>
  <c r="R54" i="2"/>
  <c r="K54" i="2"/>
  <c r="R53" i="2"/>
  <c r="K53" i="2"/>
  <c r="R52" i="2"/>
  <c r="K52" i="2"/>
  <c r="N52" i="2" s="1"/>
  <c r="S52" i="2" s="1"/>
  <c r="R51" i="2"/>
  <c r="K51" i="2"/>
  <c r="R50" i="2"/>
  <c r="K50" i="2"/>
  <c r="N50" i="2" s="1"/>
  <c r="S50" i="2" s="1"/>
  <c r="R49" i="2"/>
  <c r="K49" i="2"/>
  <c r="N49" i="2" s="1"/>
  <c r="S49" i="2" s="1"/>
  <c r="R48" i="2"/>
  <c r="K48" i="2"/>
  <c r="R47" i="2"/>
  <c r="K47" i="2"/>
  <c r="R46" i="2"/>
  <c r="K46" i="2"/>
  <c r="R45" i="2"/>
  <c r="K45" i="2"/>
  <c r="R44" i="2"/>
  <c r="K44" i="2"/>
  <c r="N44" i="2" s="1"/>
  <c r="S44" i="2" s="1"/>
  <c r="R43" i="2"/>
  <c r="K43" i="2"/>
  <c r="N43" i="2" s="1"/>
  <c r="R42" i="2"/>
  <c r="K42" i="2"/>
  <c r="N42" i="2" s="1"/>
  <c r="R41" i="2"/>
  <c r="K41" i="2"/>
  <c r="R40" i="2"/>
  <c r="K40" i="2"/>
  <c r="R39" i="2"/>
  <c r="K39" i="2"/>
  <c r="R38" i="2"/>
  <c r="K38" i="2"/>
  <c r="N38" i="2" s="1"/>
  <c r="S38" i="2" s="1"/>
  <c r="R37" i="2"/>
  <c r="K37" i="2"/>
  <c r="N37" i="2" s="1"/>
  <c r="S37" i="2" s="1"/>
  <c r="R36" i="2"/>
  <c r="K36" i="2"/>
  <c r="R35" i="2"/>
  <c r="K35" i="2"/>
  <c r="N35" i="2" s="1"/>
  <c r="R34" i="2"/>
  <c r="K34" i="2"/>
  <c r="N34" i="2" s="1"/>
  <c r="S34" i="2" s="1"/>
  <c r="R33" i="2"/>
  <c r="K33" i="2"/>
  <c r="R32" i="2"/>
  <c r="K32" i="2"/>
  <c r="R31" i="2"/>
  <c r="K31" i="2"/>
  <c r="R30" i="2"/>
  <c r="K30" i="2"/>
  <c r="N30" i="2" s="1"/>
  <c r="S30" i="2" s="1"/>
  <c r="R29" i="2"/>
  <c r="K29" i="2"/>
  <c r="N29" i="2" s="1"/>
  <c r="S29" i="2" s="1"/>
  <c r="R28" i="2"/>
  <c r="K28" i="2"/>
  <c r="R27" i="2"/>
  <c r="K27" i="2"/>
  <c r="N27" i="2" s="1"/>
  <c r="R26" i="2"/>
  <c r="K26" i="2"/>
  <c r="N26" i="2" s="1"/>
  <c r="R25" i="2"/>
  <c r="K25" i="2"/>
  <c r="R24" i="2"/>
  <c r="K24" i="2"/>
  <c r="R23" i="2"/>
  <c r="K23" i="2"/>
  <c r="R22" i="2"/>
  <c r="K22" i="2"/>
  <c r="R21" i="2"/>
  <c r="K21" i="2"/>
  <c r="N21" i="2" s="1"/>
  <c r="S21" i="2" s="1"/>
  <c r="R20" i="2"/>
  <c r="K20" i="2"/>
  <c r="N20" i="2" s="1"/>
  <c r="S20" i="2" s="1"/>
  <c r="R19" i="2"/>
  <c r="K19" i="2"/>
  <c r="N19" i="2" s="1"/>
  <c r="R18" i="2"/>
  <c r="K18" i="2"/>
  <c r="N18" i="2" s="1"/>
  <c r="R17" i="2"/>
  <c r="K17" i="2"/>
  <c r="N17" i="2" s="1"/>
  <c r="S17" i="2" s="1"/>
  <c r="R16" i="2"/>
  <c r="K16" i="2"/>
  <c r="R15" i="2"/>
  <c r="K15" i="2"/>
  <c r="N15" i="2" s="1"/>
  <c r="R14" i="2"/>
  <c r="K14" i="2"/>
  <c r="N14" i="2" s="1"/>
  <c r="R13" i="2"/>
  <c r="K13" i="2"/>
  <c r="AI65" i="2" a="1"/>
  <c r="AI65" i="2" s="1"/>
  <c r="AH65" i="2" a="1"/>
  <c r="AH65" i="2" s="1"/>
  <c r="AG65" i="2" a="1"/>
  <c r="AG65" i="2" s="1"/>
  <c r="AF65" i="2" a="1"/>
  <c r="AF65" i="2" s="1"/>
  <c r="AE65" i="2" a="1"/>
  <c r="AE65" i="2" s="1"/>
  <c r="AD65" i="2" a="1"/>
  <c r="AD65" i="2" s="1"/>
  <c r="AC65" i="2" a="1"/>
  <c r="AC65" i="2" s="1"/>
  <c r="AB65" i="2" a="1"/>
  <c r="AB65" i="2" s="1"/>
  <c r="AA65" i="2" a="1"/>
  <c r="AA65" i="2" s="1"/>
  <c r="Z65" i="2" a="1"/>
  <c r="Z65" i="2" s="1"/>
  <c r="Y65" i="2" a="1"/>
  <c r="Y65" i="2" s="1"/>
  <c r="X65" i="2" a="1"/>
  <c r="X65" i="2" s="1"/>
  <c r="W65" i="2" a="1"/>
  <c r="W65" i="2" s="1"/>
  <c r="C65" i="2"/>
  <c r="R12" i="2"/>
  <c r="K12" i="2"/>
  <c r="V21" i="2" l="1"/>
  <c r="T21" i="2"/>
  <c r="U21" i="2" s="1"/>
  <c r="V29" i="2"/>
  <c r="T29" i="2"/>
  <c r="U29" i="2" s="1"/>
  <c r="S35" i="2"/>
  <c r="O35" i="2"/>
  <c r="V37" i="2"/>
  <c r="T37" i="2"/>
  <c r="U37" i="2" s="1"/>
  <c r="S43" i="2"/>
  <c r="O43" i="2"/>
  <c r="V49" i="2"/>
  <c r="T49" i="2"/>
  <c r="U49" i="2" s="1"/>
  <c r="S55" i="2"/>
  <c r="O55" i="2"/>
  <c r="V57" i="2"/>
  <c r="T57" i="2"/>
  <c r="U57" i="2" s="1"/>
  <c r="S63" i="2"/>
  <c r="O63" i="2"/>
  <c r="S19" i="2"/>
  <c r="O19" i="2"/>
  <c r="S27" i="2"/>
  <c r="O27" i="2"/>
  <c r="S15" i="2"/>
  <c r="O15" i="2"/>
  <c r="S18" i="2"/>
  <c r="O18" i="2"/>
  <c r="V20" i="2"/>
  <c r="T20" i="2"/>
  <c r="U20" i="2" s="1"/>
  <c r="O26" i="2"/>
  <c r="S26" i="2"/>
  <c r="V30" i="2"/>
  <c r="T30" i="2"/>
  <c r="U30" i="2" s="1"/>
  <c r="T34" i="2"/>
  <c r="U34" i="2" s="1"/>
  <c r="V34" i="2"/>
  <c r="V38" i="2"/>
  <c r="T38" i="2"/>
  <c r="U38" i="2" s="1"/>
  <c r="O42" i="2"/>
  <c r="S42" i="2"/>
  <c r="V44" i="2"/>
  <c r="T44" i="2"/>
  <c r="U44" i="2" s="1"/>
  <c r="V50" i="2"/>
  <c r="T50" i="2"/>
  <c r="U50" i="2" s="1"/>
  <c r="V52" i="2"/>
  <c r="T52" i="2"/>
  <c r="U52" i="2" s="1"/>
  <c r="V56" i="2"/>
  <c r="T56" i="2"/>
  <c r="U56" i="2" s="1"/>
  <c r="V62" i="2"/>
  <c r="T62" i="2"/>
  <c r="U62" i="2" s="1"/>
  <c r="T60" i="2"/>
  <c r="U60" i="2" s="1"/>
  <c r="V60" i="2"/>
  <c r="V17" i="2"/>
  <c r="T17" i="2"/>
  <c r="U17" i="2" s="1"/>
  <c r="O14" i="2"/>
  <c r="P14" i="2" s="1"/>
  <c r="Q14" i="2" s="1"/>
  <c r="S14" i="2"/>
  <c r="N58" i="2"/>
  <c r="S58" i="2" s="1"/>
  <c r="N54" i="2"/>
  <c r="S54" i="2" s="1"/>
  <c r="N46" i="2"/>
  <c r="S46" i="2" s="1"/>
  <c r="N22" i="2"/>
  <c r="S22" i="2" s="1"/>
  <c r="O34" i="2"/>
  <c r="AJ34" i="2" s="1" a="1"/>
  <c r="AJ34" i="2" s="1"/>
  <c r="O60" i="2"/>
  <c r="N61" i="2"/>
  <c r="S61" i="2" s="1"/>
  <c r="N53" i="2"/>
  <c r="S53" i="2" s="1"/>
  <c r="N45" i="2"/>
  <c r="S45" i="2" s="1"/>
  <c r="N41" i="2"/>
  <c r="S41" i="2" s="1"/>
  <c r="N33" i="2"/>
  <c r="S33" i="2" s="1"/>
  <c r="N25" i="2"/>
  <c r="S25" i="2" s="1"/>
  <c r="N13" i="2"/>
  <c r="S13" i="2" s="1"/>
  <c r="O17" i="2"/>
  <c r="O29" i="2"/>
  <c r="O49" i="2"/>
  <c r="AJ49" i="2" s="1" a="1"/>
  <c r="AJ49" i="2" s="1"/>
  <c r="O50" i="2"/>
  <c r="O62" i="2"/>
  <c r="P62" i="2" s="1"/>
  <c r="Q62" i="2" s="1"/>
  <c r="N48" i="2"/>
  <c r="S48" i="2" s="1"/>
  <c r="N40" i="2"/>
  <c r="S40" i="2" s="1"/>
  <c r="N36" i="2"/>
  <c r="S36" i="2" s="1"/>
  <c r="N32" i="2"/>
  <c r="S32" i="2" s="1"/>
  <c r="N28" i="2"/>
  <c r="S28" i="2" s="1"/>
  <c r="N24" i="2"/>
  <c r="S24" i="2" s="1"/>
  <c r="N16" i="2"/>
  <c r="S16" i="2" s="1"/>
  <c r="N12" i="2"/>
  <c r="S12" i="2" s="1"/>
  <c r="O20" i="2"/>
  <c r="P20" i="2" s="1"/>
  <c r="Q20" i="2" s="1"/>
  <c r="O21" i="2"/>
  <c r="AJ21" i="2" s="1" a="1"/>
  <c r="AJ21" i="2" s="1"/>
  <c r="O30" i="2"/>
  <c r="P30" i="2" s="1"/>
  <c r="Q30" i="2" s="1"/>
  <c r="O37" i="2"/>
  <c r="P37" i="2" s="1"/>
  <c r="Q37" i="2" s="1"/>
  <c r="O38" i="2"/>
  <c r="AJ38" i="2" s="1" a="1"/>
  <c r="AJ38" i="2" s="1"/>
  <c r="O44" i="2"/>
  <c r="P44" i="2" s="1"/>
  <c r="Q44" i="2" s="1"/>
  <c r="O52" i="2"/>
  <c r="AJ52" i="2" s="1" a="1"/>
  <c r="AJ52" i="2" s="1"/>
  <c r="O56" i="2"/>
  <c r="O57" i="2"/>
  <c r="P57" i="2" s="1"/>
  <c r="Q57" i="2" s="1"/>
  <c r="N59" i="2"/>
  <c r="S59" i="2" s="1"/>
  <c r="N51" i="2"/>
  <c r="S51" i="2" s="1"/>
  <c r="N47" i="2"/>
  <c r="S47" i="2" s="1"/>
  <c r="N39" i="2"/>
  <c r="S39" i="2" s="1"/>
  <c r="N31" i="2"/>
  <c r="S31" i="2" s="1"/>
  <c r="N23" i="2"/>
  <c r="S23" i="2" s="1"/>
  <c r="R65" i="2"/>
  <c r="AJ14" i="2" a="1"/>
  <c r="AJ14" i="2" s="1"/>
  <c r="AJ26" i="2" a="1"/>
  <c r="AJ26" i="2" s="1"/>
  <c r="P26" i="2"/>
  <c r="Q26" i="2" s="1"/>
  <c r="AJ37" i="2" a="1"/>
  <c r="AJ37" i="2" s="1"/>
  <c r="AJ42" i="2" a="1"/>
  <c r="AJ42" i="2" s="1"/>
  <c r="P42" i="2"/>
  <c r="Q42" i="2" s="1"/>
  <c r="P49" i="2"/>
  <c r="Q49" i="2" s="1"/>
  <c r="P52" i="2"/>
  <c r="Q52" i="2" s="1"/>
  <c r="AJ55" i="2" a="1"/>
  <c r="AJ55" i="2" s="1"/>
  <c r="P55" i="2"/>
  <c r="Q55" i="2" s="1"/>
  <c r="AJ62" i="2" a="1"/>
  <c r="AJ62" i="2" s="1"/>
  <c r="P21" i="2"/>
  <c r="Q21" i="2" s="1"/>
  <c r="P17" i="2"/>
  <c r="Q17" i="2" s="1"/>
  <c r="AJ17" i="2" a="1"/>
  <c r="AJ17" i="2" s="1"/>
  <c r="P29" i="2"/>
  <c r="Q29" i="2" s="1"/>
  <c r="AJ29" i="2" a="1"/>
  <c r="AJ29" i="2" s="1"/>
  <c r="P38" i="2"/>
  <c r="Q38" i="2" s="1"/>
  <c r="AJ50" i="2" a="1"/>
  <c r="AJ50" i="2" s="1"/>
  <c r="P50" i="2"/>
  <c r="Q50" i="2" s="1"/>
  <c r="P56" i="2"/>
  <c r="Q56" i="2" s="1"/>
  <c r="AJ56" i="2" a="1"/>
  <c r="AJ56" i="2" s="1"/>
  <c r="AJ18" i="2" a="1"/>
  <c r="AJ18" i="2" s="1"/>
  <c r="P18" i="2"/>
  <c r="Q18" i="2" s="1"/>
  <c r="AJ20" i="2" a="1"/>
  <c r="AJ20" i="2" s="1"/>
  <c r="AJ35" i="2" a="1"/>
  <c r="AJ35" i="2" s="1"/>
  <c r="P35" i="2"/>
  <c r="Q35" i="2" s="1"/>
  <c r="P60" i="2"/>
  <c r="Q60" i="2" s="1"/>
  <c r="AJ60" i="2" a="1"/>
  <c r="AJ60" i="2" s="1"/>
  <c r="AJ63" i="2" a="1"/>
  <c r="AJ63" i="2" s="1"/>
  <c r="P63" i="2"/>
  <c r="Q63" i="2" s="1"/>
  <c r="P15" i="2"/>
  <c r="Q15" i="2" s="1"/>
  <c r="P19" i="2"/>
  <c r="Q19" i="2" s="1"/>
  <c r="P27" i="2"/>
  <c r="Q27" i="2" s="1"/>
  <c r="P43" i="2"/>
  <c r="Q43" i="2" s="1"/>
  <c r="AJ57" i="2" l="1" a="1"/>
  <c r="AJ57" i="2" s="1"/>
  <c r="P34" i="2"/>
  <c r="Q34" i="2" s="1"/>
  <c r="AJ15" i="2" a="1"/>
  <c r="AJ15" i="2" s="1"/>
  <c r="AJ19" i="2" a="1"/>
  <c r="AJ19" i="2" s="1"/>
  <c r="AJ30" i="2" a="1"/>
  <c r="AJ30" i="2" s="1"/>
  <c r="O28" i="2"/>
  <c r="AJ44" i="2" a="1"/>
  <c r="AJ44" i="2" s="1"/>
  <c r="O51" i="2"/>
  <c r="O61" i="2"/>
  <c r="O13" i="2"/>
  <c r="O22" i="2"/>
  <c r="O45" i="2"/>
  <c r="AJ27" i="2" a="1"/>
  <c r="AJ27" i="2" s="1"/>
  <c r="O48" i="2"/>
  <c r="O39" i="2"/>
  <c r="O33" i="2"/>
  <c r="V39" i="2"/>
  <c r="T39" i="2"/>
  <c r="U39" i="2" s="1"/>
  <c r="V16" i="2"/>
  <c r="T16" i="2"/>
  <c r="U16" i="2" s="1"/>
  <c r="V36" i="2"/>
  <c r="T36" i="2"/>
  <c r="U36" i="2" s="1"/>
  <c r="T13" i="2"/>
  <c r="U13" i="2" s="1"/>
  <c r="V13" i="2"/>
  <c r="V45" i="2"/>
  <c r="T45" i="2"/>
  <c r="U45" i="2" s="1"/>
  <c r="V22" i="2"/>
  <c r="T22" i="2"/>
  <c r="U22" i="2" s="1"/>
  <c r="O59" i="2"/>
  <c r="O46" i="2"/>
  <c r="V14" i="2"/>
  <c r="T14" i="2"/>
  <c r="U14" i="2" s="1"/>
  <c r="T18" i="2"/>
  <c r="U18" i="2" s="1"/>
  <c r="V18" i="2"/>
  <c r="T27" i="2"/>
  <c r="U27" i="2" s="1"/>
  <c r="V27" i="2"/>
  <c r="V63" i="2"/>
  <c r="T63" i="2"/>
  <c r="U63" i="2" s="1"/>
  <c r="AJ43" i="2" a="1"/>
  <c r="AJ43" i="2" s="1"/>
  <c r="T47" i="2"/>
  <c r="U47" i="2" s="1"/>
  <c r="V47" i="2"/>
  <c r="T24" i="2"/>
  <c r="U24" i="2" s="1"/>
  <c r="V24" i="2"/>
  <c r="T40" i="2"/>
  <c r="U40" i="2" s="1"/>
  <c r="V40" i="2"/>
  <c r="T25" i="2"/>
  <c r="U25" i="2" s="1"/>
  <c r="V25" i="2"/>
  <c r="V53" i="2"/>
  <c r="T53" i="2"/>
  <c r="U53" i="2" s="1"/>
  <c r="O25" i="2"/>
  <c r="T46" i="2"/>
  <c r="U46" i="2" s="1"/>
  <c r="V46" i="2"/>
  <c r="O58" i="2"/>
  <c r="O32" i="2"/>
  <c r="V55" i="2"/>
  <c r="T55" i="2"/>
  <c r="U55" i="2" s="1"/>
  <c r="V43" i="2"/>
  <c r="T43" i="2"/>
  <c r="U43" i="2" s="1"/>
  <c r="V35" i="2"/>
  <c r="T35" i="2"/>
  <c r="U35" i="2" s="1"/>
  <c r="T23" i="2"/>
  <c r="U23" i="2" s="1"/>
  <c r="V23" i="2"/>
  <c r="V51" i="2"/>
  <c r="T51" i="2"/>
  <c r="U51" i="2" s="1"/>
  <c r="V28" i="2"/>
  <c r="T28" i="2"/>
  <c r="U28" i="2" s="1"/>
  <c r="T48" i="2"/>
  <c r="U48" i="2" s="1"/>
  <c r="V48" i="2"/>
  <c r="O36" i="2"/>
  <c r="O16" i="2"/>
  <c r="T33" i="2"/>
  <c r="U33" i="2" s="1"/>
  <c r="V33" i="2"/>
  <c r="T61" i="2"/>
  <c r="U61" i="2" s="1"/>
  <c r="V61" i="2"/>
  <c r="O47" i="2"/>
  <c r="O24" i="2"/>
  <c r="T54" i="2"/>
  <c r="U54" i="2" s="1"/>
  <c r="V54" i="2"/>
  <c r="O54" i="2"/>
  <c r="O40" i="2"/>
  <c r="O23" i="2"/>
  <c r="V42" i="2"/>
  <c r="T42" i="2"/>
  <c r="U42" i="2" s="1"/>
  <c r="T15" i="2"/>
  <c r="U15" i="2" s="1"/>
  <c r="V15" i="2"/>
  <c r="V19" i="2"/>
  <c r="T19" i="2"/>
  <c r="U19" i="2" s="1"/>
  <c r="V31" i="2"/>
  <c r="T31" i="2"/>
  <c r="U31" i="2" s="1"/>
  <c r="T59" i="2"/>
  <c r="U59" i="2" s="1"/>
  <c r="V59" i="2"/>
  <c r="O31" i="2"/>
  <c r="V12" i="2"/>
  <c r="T12" i="2"/>
  <c r="S65" i="2" a="1"/>
  <c r="S65" i="2" s="1"/>
  <c r="V32" i="2"/>
  <c r="T32" i="2"/>
  <c r="U32" i="2" s="1"/>
  <c r="O12" i="2"/>
  <c r="T41" i="2"/>
  <c r="U41" i="2" s="1"/>
  <c r="V41" i="2"/>
  <c r="O41" i="2"/>
  <c r="V58" i="2"/>
  <c r="T58" i="2"/>
  <c r="U58" i="2" s="1"/>
  <c r="O53" i="2"/>
  <c r="V26" i="2"/>
  <c r="T26" i="2"/>
  <c r="U26" i="2" s="1"/>
  <c r="P28" i="2" l="1"/>
  <c r="Q28" i="2" s="1"/>
  <c r="AJ28" i="2" a="1"/>
  <c r="AJ28" i="2" s="1"/>
  <c r="AJ39" i="2" a="1"/>
  <c r="AJ39" i="2" s="1"/>
  <c r="P39" i="2"/>
  <c r="Q39" i="2" s="1"/>
  <c r="P22" i="2"/>
  <c r="Q22" i="2" s="1"/>
  <c r="AJ22" i="2" a="1"/>
  <c r="AJ22" i="2" s="1"/>
  <c r="AJ48" i="2" a="1"/>
  <c r="AJ48" i="2" s="1"/>
  <c r="P48" i="2"/>
  <c r="Q48" i="2" s="1"/>
  <c r="AJ13" i="2" a="1"/>
  <c r="AJ13" i="2" s="1"/>
  <c r="P13" i="2"/>
  <c r="Q13" i="2" s="1"/>
  <c r="AJ61" i="2" a="1"/>
  <c r="AJ61" i="2" s="1"/>
  <c r="P61" i="2"/>
  <c r="Q61" i="2" s="1"/>
  <c r="AJ33" i="2" a="1"/>
  <c r="AJ33" i="2" s="1"/>
  <c r="P33" i="2"/>
  <c r="Q33" i="2" s="1"/>
  <c r="P45" i="2"/>
  <c r="Q45" i="2" s="1"/>
  <c r="AJ45" i="2" a="1"/>
  <c r="AJ45" i="2" s="1"/>
  <c r="P51" i="2"/>
  <c r="Q51" i="2" s="1"/>
  <c r="AJ51" i="2" a="1"/>
  <c r="AJ51" i="2" s="1"/>
  <c r="AJ12" i="2" a="1"/>
  <c r="AJ12" i="2" s="1"/>
  <c r="P12" i="2"/>
  <c r="O65" i="2" a="1"/>
  <c r="O65" i="2" s="1"/>
  <c r="AJ65" i="2" s="1" a="1"/>
  <c r="AJ65" i="2" s="1"/>
  <c r="U12" i="2"/>
  <c r="U65" i="2" s="1"/>
  <c r="T65" i="2"/>
  <c r="AJ47" i="2" a="1"/>
  <c r="AJ47" i="2" s="1"/>
  <c r="P47" i="2"/>
  <c r="Q47" i="2" s="1"/>
  <c r="P36" i="2"/>
  <c r="Q36" i="2" s="1"/>
  <c r="AJ36" i="2" a="1"/>
  <c r="AJ36" i="2" s="1"/>
  <c r="AJ46" i="2" a="1"/>
  <c r="AJ46" i="2" s="1"/>
  <c r="P46" i="2"/>
  <c r="Q46" i="2" s="1"/>
  <c r="V65" i="2"/>
  <c r="AJ59" i="2" a="1"/>
  <c r="AJ59" i="2" s="1"/>
  <c r="P59" i="2"/>
  <c r="Q59" i="2" s="1"/>
  <c r="P41" i="2"/>
  <c r="Q41" i="2" s="1"/>
  <c r="AJ41" i="2" a="1"/>
  <c r="AJ41" i="2" s="1"/>
  <c r="AJ23" i="2" a="1"/>
  <c r="AJ23" i="2" s="1"/>
  <c r="P23" i="2"/>
  <c r="Q23" i="2" s="1"/>
  <c r="P53" i="2"/>
  <c r="Q53" i="2" s="1"/>
  <c r="AJ53" i="2" a="1"/>
  <c r="AJ53" i="2" s="1"/>
  <c r="AJ31" i="2" a="1"/>
  <c r="AJ31" i="2" s="1"/>
  <c r="P31" i="2"/>
  <c r="Q31" i="2" s="1"/>
  <c r="P40" i="2"/>
  <c r="Q40" i="2" s="1"/>
  <c r="AJ40" i="2" a="1"/>
  <c r="AJ40" i="2" s="1"/>
  <c r="P32" i="2"/>
  <c r="Q32" i="2" s="1"/>
  <c r="AJ32" i="2" a="1"/>
  <c r="AJ32" i="2" s="1"/>
  <c r="P54" i="2"/>
  <c r="Q54" i="2" s="1"/>
  <c r="AJ54" i="2" a="1"/>
  <c r="AJ54" i="2" s="1"/>
  <c r="P24" i="2"/>
  <c r="Q24" i="2" s="1"/>
  <c r="AJ24" i="2" a="1"/>
  <c r="AJ24" i="2" s="1"/>
  <c r="AJ16" i="2" a="1"/>
  <c r="AJ16" i="2" s="1"/>
  <c r="P16" i="2"/>
  <c r="Q16" i="2" s="1"/>
  <c r="AJ58" i="2" a="1"/>
  <c r="AJ58" i="2" s="1"/>
  <c r="P58" i="2"/>
  <c r="Q58" i="2" s="1"/>
  <c r="P25" i="2"/>
  <c r="Q25" i="2" s="1"/>
  <c r="AJ25" i="2" a="1"/>
  <c r="AJ25" i="2" s="1"/>
  <c r="P65" i="2" l="1"/>
  <c r="Q12" i="2"/>
  <c r="Q65" i="2" s="1"/>
</calcChain>
</file>

<file path=xl/sharedStrings.xml><?xml version="1.0" encoding="utf-8"?>
<sst xmlns="http://schemas.openxmlformats.org/spreadsheetml/2006/main" count="329" uniqueCount="144">
  <si>
    <t>Утверждаю:</t>
  </si>
  <si>
    <t>ШТАТНОЕ РАСПИСАНИЕ</t>
  </si>
  <si>
    <t>№ п/п</t>
  </si>
  <si>
    <t>Наименование должности</t>
  </si>
  <si>
    <t>кол-во ставок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</si>
  <si>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</si>
  <si>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</si>
  <si>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</si>
  <si>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</si>
  <si>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</si>
  <si>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</si>
  <si>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БДО</t>
  </si>
  <si>
    <t>ставка</t>
  </si>
  <si>
    <t>новый
коэф</t>
  </si>
  <si>
    <t>коэф. дошкол. пед.</t>
  </si>
  <si>
    <t>новый
оклад</t>
  </si>
  <si>
    <t>Месячный ФЗП</t>
  </si>
  <si>
    <t>Надб. 10%</t>
  </si>
  <si>
    <t>ВСЕГО</t>
  </si>
  <si>
    <t>всего</t>
  </si>
  <si>
    <t>в т. ч. по старому коэф.</t>
  </si>
  <si>
    <t>в т. ч. по новому коэф.</t>
  </si>
  <si>
    <t>в т. ч. доплата 1,3</t>
  </si>
  <si>
    <t>инклюзивные</t>
  </si>
  <si>
    <t>библиотека</t>
  </si>
  <si>
    <t>дезинфекция</t>
  </si>
  <si>
    <t>за вредность</t>
  </si>
  <si>
    <t>пед. мастерство</t>
  </si>
  <si>
    <t>квалиф. кат. 1</t>
  </si>
  <si>
    <t>квалиф. кат. 2</t>
  </si>
  <si>
    <t>квалиф. кат. 3</t>
  </si>
  <si>
    <t>ночные</t>
  </si>
  <si>
    <t>уборка туалетов</t>
  </si>
  <si>
    <t>мастер</t>
  </si>
  <si>
    <t>исслед.</t>
  </si>
  <si>
    <t>эксперт</t>
  </si>
  <si>
    <t>модератор</t>
  </si>
  <si>
    <t>ВСЕГО:</t>
  </si>
  <si>
    <t>Главный бухгалтер</t>
  </si>
  <si>
    <t>КГУ "Общеобразовательная школа имени Нуркена Абдирова"</t>
  </si>
  <si>
    <t>Директор Баграмова.Г.Т</t>
  </si>
  <si>
    <t>на 02.09.24</t>
  </si>
  <si>
    <t>02 сентября 2024</t>
  </si>
  <si>
    <t>Баграмова Г.Т.</t>
  </si>
  <si>
    <t>Колмогорцева С.А.</t>
  </si>
  <si>
    <t>Зам. руководителя ОО г. Караганды</t>
  </si>
  <si>
    <t>_______________ Н. В. Головина</t>
  </si>
  <si>
    <t>Директор</t>
  </si>
  <si>
    <t>в.о.</t>
  </si>
  <si>
    <t>26л7м</t>
  </si>
  <si>
    <t>A1</t>
  </si>
  <si>
    <t>3</t>
  </si>
  <si>
    <t>Зам.дир по УР</t>
  </si>
  <si>
    <t>40л1м</t>
  </si>
  <si>
    <t>3-1</t>
  </si>
  <si>
    <t>18л4м</t>
  </si>
  <si>
    <t>б/к</t>
  </si>
  <si>
    <t>29л8м</t>
  </si>
  <si>
    <t>Зам.дир по ВР</t>
  </si>
  <si>
    <t>27л5м</t>
  </si>
  <si>
    <t>Зам ди по ВР</t>
  </si>
  <si>
    <t>15л11м</t>
  </si>
  <si>
    <t>Зам.дир  по проф обуч.</t>
  </si>
  <si>
    <t>26л2м</t>
  </si>
  <si>
    <t>Зам.дир по ХР</t>
  </si>
  <si>
    <t>12л3м</t>
  </si>
  <si>
    <t>A2</t>
  </si>
  <si>
    <t>Гл.бухгалтер</t>
  </si>
  <si>
    <t>28л</t>
  </si>
  <si>
    <t>Бухгалтер</t>
  </si>
  <si>
    <t>C</t>
  </si>
  <si>
    <t>2</t>
  </si>
  <si>
    <t>экономист</t>
  </si>
  <si>
    <t>25л</t>
  </si>
  <si>
    <t>бухгалтер</t>
  </si>
  <si>
    <t>20л</t>
  </si>
  <si>
    <t>инженер по ИВТ</t>
  </si>
  <si>
    <t>11л10м</t>
  </si>
  <si>
    <t xml:space="preserve">Инженер по прграммному обеспечению </t>
  </si>
  <si>
    <t>3л10м</t>
  </si>
  <si>
    <t xml:space="preserve">Системный администратор </t>
  </si>
  <si>
    <t>Соц-педагог</t>
  </si>
  <si>
    <t>10л5м</t>
  </si>
  <si>
    <t>B3</t>
  </si>
  <si>
    <t>4</t>
  </si>
  <si>
    <t>Педагог-психолог</t>
  </si>
  <si>
    <t>3л1м</t>
  </si>
  <si>
    <t>B2</t>
  </si>
  <si>
    <t>1л8м</t>
  </si>
  <si>
    <t>Организатор НВТП</t>
  </si>
  <si>
    <t>25л4м</t>
  </si>
  <si>
    <t>Педагог организатор</t>
  </si>
  <si>
    <t>Педагог-асистент</t>
  </si>
  <si>
    <t>Пед.доп.образования</t>
  </si>
  <si>
    <t>26л5м</t>
  </si>
  <si>
    <t>ст. вожатый</t>
  </si>
  <si>
    <t>6л</t>
  </si>
  <si>
    <t>Зав.библиотекой</t>
  </si>
  <si>
    <t>22л</t>
  </si>
  <si>
    <t>1</t>
  </si>
  <si>
    <t>Библиотекарь</t>
  </si>
  <si>
    <t>6л3м</t>
  </si>
  <si>
    <t>делопроизводитель</t>
  </si>
  <si>
    <t>ср.сп.</t>
  </si>
  <si>
    <t>11л2м</t>
  </si>
  <si>
    <t>D</t>
  </si>
  <si>
    <t>секретарь</t>
  </si>
  <si>
    <t>10л6м</t>
  </si>
  <si>
    <t>Учитель логопед</t>
  </si>
  <si>
    <t>3л11м</t>
  </si>
  <si>
    <t xml:space="preserve"> логопед</t>
  </si>
  <si>
    <t>10л11м</t>
  </si>
  <si>
    <t>Учитель дефектолог</t>
  </si>
  <si>
    <t>Лаборант химии</t>
  </si>
  <si>
    <t>22л3м</t>
  </si>
  <si>
    <t>Лаборант биологии</t>
  </si>
  <si>
    <t>11л1м</t>
  </si>
  <si>
    <t>Лаборант физики</t>
  </si>
  <si>
    <t>10л</t>
  </si>
  <si>
    <t>Лаборант ИВТ</t>
  </si>
  <si>
    <t>9л</t>
  </si>
  <si>
    <t>Лаборант интерактивного/оборуд</t>
  </si>
  <si>
    <t>17л8м</t>
  </si>
  <si>
    <t>Воспитатель Жас Сарбаз</t>
  </si>
  <si>
    <t>5л</t>
  </si>
  <si>
    <t>5л7м</t>
  </si>
  <si>
    <t>25л2м</t>
  </si>
  <si>
    <t>4л2м</t>
  </si>
  <si>
    <t>25л10м</t>
  </si>
  <si>
    <t>B4</t>
  </si>
  <si>
    <t>15л3м</t>
  </si>
  <si>
    <t>Рабочий по обсл зд</t>
  </si>
  <si>
    <t>18л</t>
  </si>
  <si>
    <t/>
  </si>
  <si>
    <t>Рабочий по обсл зд Сез. рабочий</t>
  </si>
  <si>
    <t>Гардеробщик</t>
  </si>
  <si>
    <t>16л7м24д</t>
  </si>
  <si>
    <t>Дворник</t>
  </si>
  <si>
    <t>Сантехник</t>
  </si>
  <si>
    <t>16л</t>
  </si>
  <si>
    <t>Эл.монтер</t>
  </si>
  <si>
    <t>25л5м</t>
  </si>
  <si>
    <t>уборщик сл. помещений</t>
  </si>
  <si>
    <t>0л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</si>
</sst>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b/>
      <sz val="10"/>
      <color theme="1"/>
      <name val="Arial Cyr"/>
      <charset val="204"/>
    </font>
    <font>
      <b/>
      <sz val="9"/>
      <color theme="1"/>
      <name val="Arial Cyr"/>
      <charset val="204"/>
    </font>
    <font>
      <sz val="9"/>
      <name val="Arial Cyr"/>
      <charset val="204"/>
    </font>
    <font>
      <b/>
      <sz val="16"/>
      <name val="Arial Cyr"/>
      <charset val="204"/>
    </font>
    <font>
      <sz val="10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0" fontId="9" fillId="0" borderId="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0" applyFont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10" fontId="9" fillId="0" borderId="3" xfId="0" applyNumberFormat="1" applyFont="1" applyBorder="1" applyAlignment="1">
      <alignment horizontal="center" vertical="center" wrapText="1"/>
    </xf>
    <xf numFmtId="10" fontId="9" fillId="0" borderId="17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10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0" fontId="9" fillId="0" borderId="2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0" xfId="0" applyFont="1"/>
    <xf numFmtId="0" fontId="10" fillId="0" borderId="28" xfId="0" applyFont="1" applyBorder="1" applyAlignment="1">
      <alignment horizontal="right"/>
    </xf>
    <xf numFmtId="0" fontId="10" fillId="0" borderId="28" xfId="0" applyFont="1" applyBorder="1" applyAlignment="1">
      <alignment horizontal="left"/>
    </xf>
    <xf numFmtId="0" fontId="10" fillId="0" borderId="28" xfId="0" applyFont="1" applyBorder="1" applyAlignment="1">
      <alignment horizontal="center"/>
    </xf>
    <xf numFmtId="49" fontId="10" fillId="0" borderId="28" xfId="0" applyNumberFormat="1" applyFont="1" applyBorder="1" applyAlignment="1">
      <alignment horizontal="center"/>
    </xf>
    <xf numFmtId="2" fontId="10" fillId="0" borderId="28" xfId="0" applyNumberFormat="1" applyFont="1" applyBorder="1" applyAlignment="1">
      <alignment horizontal="right"/>
    </xf>
    <xf numFmtId="1" fontId="10" fillId="0" borderId="28" xfId="0" applyNumberFormat="1" applyFont="1" applyBorder="1" applyAlignment="1">
      <alignment horizontal="right"/>
    </xf>
    <xf numFmtId="1" fontId="10" fillId="0" borderId="29" xfId="0" applyNumberFormat="1" applyFont="1" applyBorder="1" applyAlignment="1">
      <alignment horizontal="right"/>
    </xf>
    <xf numFmtId="1" fontId="11" fillId="0" borderId="30" xfId="0" applyNumberFormat="1" applyFont="1" applyBorder="1" applyAlignment="1">
      <alignment horizontal="right"/>
    </xf>
    <xf numFmtId="0" fontId="10" fillId="0" borderId="31" xfId="0" applyFont="1" applyBorder="1"/>
    <xf numFmtId="0" fontId="10" fillId="0" borderId="32" xfId="0" applyFont="1" applyBorder="1"/>
    <xf numFmtId="1" fontId="11" fillId="0" borderId="33" xfId="0" applyNumberFormat="1" applyFont="1" applyBorder="1" applyAlignment="1">
      <alignment horizontal="right"/>
    </xf>
    <xf numFmtId="0" fontId="9" fillId="0" borderId="26" xfId="0" applyFont="1" applyBorder="1" applyAlignment="1">
      <alignment horizontal="center"/>
    </xf>
    <xf numFmtId="0" fontId="9" fillId="0" borderId="27" xfId="0" applyFont="1" applyBorder="1"/>
    <xf numFmtId="0" fontId="11" fillId="0" borderId="27" xfId="0" applyFont="1" applyBorder="1" applyAlignment="1">
      <alignment horizontal="center"/>
    </xf>
    <xf numFmtId="0" fontId="11" fillId="0" borderId="27" xfId="0" applyFont="1" applyBorder="1"/>
    <xf numFmtId="1" fontId="11" fillId="0" borderId="27" xfId="0" applyNumberFormat="1" applyFont="1" applyBorder="1" applyAlignment="1">
      <alignment horizontal="right"/>
    </xf>
    <xf numFmtId="1" fontId="11" fillId="0" borderId="34" xfId="0" applyNumberFormat="1" applyFont="1" applyBorder="1" applyAlignment="1">
      <alignment horizontal="right"/>
    </xf>
    <xf numFmtId="1" fontId="11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0" fontId="9" fillId="0" borderId="28" xfId="0" applyNumberFormat="1" applyFont="1" applyBorder="1" applyAlignment="1">
      <alignment horizontal="center" vertical="center" wrapText="1"/>
    </xf>
    <xf numFmtId="10" fontId="9" fillId="0" borderId="36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6899-E131-4405-B7EF-6ADA5B9B2A36}">
  <dimension ref="A1:AJ70"/>
  <sheetViews>
    <sheetView tabSelected="1" topLeftCell="A2" zoomScale="90" zoomScaleNormal="90" workbookViewId="0">
      <pane xSplit="3" ySplit="10" topLeftCell="D12" activePane="bottomRight" state="frozen"/>
      <selection activeCell="A2" sqref="A2"/>
      <selection pane="topRight" activeCell="D2" sqref="D2"/>
      <selection pane="bottomLeft" activeCell="A12" sqref="A12"/>
      <selection pane="bottomRight"/>
    </sheetView>
  </sheetViews>
  <sheetFormatPr defaultRowHeight="12" x14ac:dyDescent="0.2"/>
  <cols>
    <col min="1" max="1" width="5.28515625" style="3" customWidth="1"/>
    <col min="2" max="2" width="35.28515625" style="3" customWidth="1"/>
    <col min="3" max="3" width="9.7109375" style="3" customWidth="1"/>
    <col min="4" max="4" width="6.7109375" style="3" customWidth="1"/>
    <col min="5" max="5" width="6.28515625" style="3" customWidth="1"/>
    <col min="6" max="6" width="9.140625" style="3"/>
    <col min="7" max="7" width="7.140625" style="3" customWidth="1"/>
    <col min="8" max="8" width="7.5703125" style="3" bestFit="1" customWidth="1"/>
    <col min="9" max="9" width="5.28515625" style="3" customWidth="1"/>
    <col min="10" max="10" width="4" style="3" hidden="1" customWidth="1"/>
    <col min="11" max="11" width="6.7109375" style="3" customWidth="1"/>
    <col min="12" max="12" width="6.140625" style="3" customWidth="1"/>
    <col min="13" max="13" width="7.42578125" style="3" hidden="1" customWidth="1"/>
    <col min="14" max="14" width="6.7109375" style="3" customWidth="1"/>
    <col min="15" max="15" width="9.28515625" style="3" customWidth="1"/>
    <col min="16" max="17" width="12.140625" style="3" customWidth="1"/>
    <col min="18" max="18" width="13.85546875" style="3" hidden="1" customWidth="1"/>
    <col min="19" max="19" width="9.140625" style="3"/>
    <col min="20" max="21" width="11.85546875" style="3" customWidth="1"/>
    <col min="22" max="22" width="14" style="3" hidden="1" customWidth="1"/>
    <col min="23" max="29" width="9.140625" style="3"/>
    <col min="30" max="33" width="10.140625" style="3" customWidth="1"/>
    <col min="34" max="35" width="9.140625" style="3"/>
    <col min="36" max="36" width="12" style="3" bestFit="1" customWidth="1"/>
    <col min="37" max="247" width="9.140625" style="3"/>
    <col min="248" max="248" width="5.28515625" style="3" customWidth="1"/>
    <col min="249" max="249" width="35.28515625" style="3" customWidth="1"/>
    <col min="250" max="250" width="9.7109375" style="3" customWidth="1"/>
    <col min="251" max="251" width="6.7109375" style="3" customWidth="1"/>
    <col min="252" max="252" width="6.28515625" style="3" customWidth="1"/>
    <col min="253" max="253" width="9.140625" style="3"/>
    <col min="254" max="254" width="7.140625" style="3" customWidth="1"/>
    <col min="255" max="255" width="7.5703125" style="3" bestFit="1" customWidth="1"/>
    <col min="256" max="256" width="5.28515625" style="3" customWidth="1"/>
    <col min="257" max="257" width="0" style="3" hidden="1" customWidth="1"/>
    <col min="258" max="258" width="6.7109375" style="3" customWidth="1"/>
    <col min="259" max="259" width="6.140625" style="3" customWidth="1"/>
    <col min="260" max="260" width="7.42578125" style="3" customWidth="1"/>
    <col min="261" max="261" width="6.7109375" style="3" customWidth="1"/>
    <col min="262" max="262" width="9.28515625" style="3" customWidth="1"/>
    <col min="263" max="264" width="12.140625" style="3" customWidth="1"/>
    <col min="265" max="265" width="13.85546875" style="3" customWidth="1"/>
    <col min="266" max="266" width="9.140625" style="3"/>
    <col min="267" max="268" width="11.85546875" style="3" customWidth="1"/>
    <col min="269" max="269" width="14" style="3" customWidth="1"/>
    <col min="270" max="278" width="9.140625" style="3"/>
    <col min="279" max="279" width="11" style="3" customWidth="1"/>
    <col min="280" max="283" width="9.140625" style="3"/>
    <col min="284" max="289" width="10.140625" style="3" customWidth="1"/>
    <col min="290" max="291" width="9.140625" style="3"/>
    <col min="292" max="292" width="12" style="3" bestFit="1" customWidth="1"/>
    <col min="293" max="503" width="9.140625" style="3"/>
    <col min="504" max="504" width="5.28515625" style="3" customWidth="1"/>
    <col min="505" max="505" width="35.28515625" style="3" customWidth="1"/>
    <col min="506" max="506" width="9.7109375" style="3" customWidth="1"/>
    <col min="507" max="507" width="6.7109375" style="3" customWidth="1"/>
    <col min="508" max="508" width="6.28515625" style="3" customWidth="1"/>
    <col min="509" max="509" width="9.140625" style="3"/>
    <col min="510" max="510" width="7.140625" style="3" customWidth="1"/>
    <col min="511" max="511" width="7.5703125" style="3" bestFit="1" customWidth="1"/>
    <col min="512" max="512" width="5.28515625" style="3" customWidth="1"/>
    <col min="513" max="513" width="0" style="3" hidden="1" customWidth="1"/>
    <col min="514" max="514" width="6.7109375" style="3" customWidth="1"/>
    <col min="515" max="515" width="6.140625" style="3" customWidth="1"/>
    <col min="516" max="516" width="7.42578125" style="3" customWidth="1"/>
    <col min="517" max="517" width="6.7109375" style="3" customWidth="1"/>
    <col min="518" max="518" width="9.28515625" style="3" customWidth="1"/>
    <col min="519" max="520" width="12.140625" style="3" customWidth="1"/>
    <col min="521" max="521" width="13.85546875" style="3" customWidth="1"/>
    <col min="522" max="522" width="9.140625" style="3"/>
    <col min="523" max="524" width="11.85546875" style="3" customWidth="1"/>
    <col min="525" max="525" width="14" style="3" customWidth="1"/>
    <col min="526" max="534" width="9.140625" style="3"/>
    <col min="535" max="535" width="11" style="3" customWidth="1"/>
    <col min="536" max="539" width="9.140625" style="3"/>
    <col min="540" max="545" width="10.140625" style="3" customWidth="1"/>
    <col min="546" max="547" width="9.140625" style="3"/>
    <col min="548" max="548" width="12" style="3" bestFit="1" customWidth="1"/>
    <col min="549" max="759" width="9.140625" style="3"/>
    <col min="760" max="760" width="5.28515625" style="3" customWidth="1"/>
    <col min="761" max="761" width="35.28515625" style="3" customWidth="1"/>
    <col min="762" max="762" width="9.7109375" style="3" customWidth="1"/>
    <col min="763" max="763" width="6.7109375" style="3" customWidth="1"/>
    <col min="764" max="764" width="6.28515625" style="3" customWidth="1"/>
    <col min="765" max="765" width="9.140625" style="3"/>
    <col min="766" max="766" width="7.140625" style="3" customWidth="1"/>
    <col min="767" max="767" width="7.5703125" style="3" bestFit="1" customWidth="1"/>
    <col min="768" max="768" width="5.28515625" style="3" customWidth="1"/>
    <col min="769" max="769" width="0" style="3" hidden="1" customWidth="1"/>
    <col min="770" max="770" width="6.7109375" style="3" customWidth="1"/>
    <col min="771" max="771" width="6.140625" style="3" customWidth="1"/>
    <col min="772" max="772" width="7.42578125" style="3" customWidth="1"/>
    <col min="773" max="773" width="6.7109375" style="3" customWidth="1"/>
    <col min="774" max="774" width="9.28515625" style="3" customWidth="1"/>
    <col min="775" max="776" width="12.140625" style="3" customWidth="1"/>
    <col min="777" max="777" width="13.85546875" style="3" customWidth="1"/>
    <col min="778" max="778" width="9.140625" style="3"/>
    <col min="779" max="780" width="11.85546875" style="3" customWidth="1"/>
    <col min="781" max="781" width="14" style="3" customWidth="1"/>
    <col min="782" max="790" width="9.140625" style="3"/>
    <col min="791" max="791" width="11" style="3" customWidth="1"/>
    <col min="792" max="795" width="9.140625" style="3"/>
    <col min="796" max="801" width="10.140625" style="3" customWidth="1"/>
    <col min="802" max="803" width="9.140625" style="3"/>
    <col min="804" max="804" width="12" style="3" bestFit="1" customWidth="1"/>
    <col min="805" max="1015" width="9.140625" style="3"/>
    <col min="1016" max="1016" width="5.28515625" style="3" customWidth="1"/>
    <col min="1017" max="1017" width="35.28515625" style="3" customWidth="1"/>
    <col min="1018" max="1018" width="9.7109375" style="3" customWidth="1"/>
    <col min="1019" max="1019" width="6.7109375" style="3" customWidth="1"/>
    <col min="1020" max="1020" width="6.28515625" style="3" customWidth="1"/>
    <col min="1021" max="1021" width="9.140625" style="3"/>
    <col min="1022" max="1022" width="7.140625" style="3" customWidth="1"/>
    <col min="1023" max="1023" width="7.5703125" style="3" bestFit="1" customWidth="1"/>
    <col min="1024" max="1024" width="5.28515625" style="3" customWidth="1"/>
    <col min="1025" max="1025" width="0" style="3" hidden="1" customWidth="1"/>
    <col min="1026" max="1026" width="6.7109375" style="3" customWidth="1"/>
    <col min="1027" max="1027" width="6.140625" style="3" customWidth="1"/>
    <col min="1028" max="1028" width="7.42578125" style="3" customWidth="1"/>
    <col min="1029" max="1029" width="6.7109375" style="3" customWidth="1"/>
    <col min="1030" max="1030" width="9.28515625" style="3" customWidth="1"/>
    <col min="1031" max="1032" width="12.140625" style="3" customWidth="1"/>
    <col min="1033" max="1033" width="13.85546875" style="3" customWidth="1"/>
    <col min="1034" max="1034" width="9.140625" style="3"/>
    <col min="1035" max="1036" width="11.85546875" style="3" customWidth="1"/>
    <col min="1037" max="1037" width="14" style="3" customWidth="1"/>
    <col min="1038" max="1046" width="9.140625" style="3"/>
    <col min="1047" max="1047" width="11" style="3" customWidth="1"/>
    <col min="1048" max="1051" width="9.140625" style="3"/>
    <col min="1052" max="1057" width="10.140625" style="3" customWidth="1"/>
    <col min="1058" max="1059" width="9.140625" style="3"/>
    <col min="1060" max="1060" width="12" style="3" bestFit="1" customWidth="1"/>
    <col min="1061" max="1271" width="9.140625" style="3"/>
    <col min="1272" max="1272" width="5.28515625" style="3" customWidth="1"/>
    <col min="1273" max="1273" width="35.28515625" style="3" customWidth="1"/>
    <col min="1274" max="1274" width="9.7109375" style="3" customWidth="1"/>
    <col min="1275" max="1275" width="6.7109375" style="3" customWidth="1"/>
    <col min="1276" max="1276" width="6.28515625" style="3" customWidth="1"/>
    <col min="1277" max="1277" width="9.140625" style="3"/>
    <col min="1278" max="1278" width="7.140625" style="3" customWidth="1"/>
    <col min="1279" max="1279" width="7.5703125" style="3" bestFit="1" customWidth="1"/>
    <col min="1280" max="1280" width="5.28515625" style="3" customWidth="1"/>
    <col min="1281" max="1281" width="0" style="3" hidden="1" customWidth="1"/>
    <col min="1282" max="1282" width="6.7109375" style="3" customWidth="1"/>
    <col min="1283" max="1283" width="6.140625" style="3" customWidth="1"/>
    <col min="1284" max="1284" width="7.42578125" style="3" customWidth="1"/>
    <col min="1285" max="1285" width="6.7109375" style="3" customWidth="1"/>
    <col min="1286" max="1286" width="9.28515625" style="3" customWidth="1"/>
    <col min="1287" max="1288" width="12.140625" style="3" customWidth="1"/>
    <col min="1289" max="1289" width="13.85546875" style="3" customWidth="1"/>
    <col min="1290" max="1290" width="9.140625" style="3"/>
    <col min="1291" max="1292" width="11.85546875" style="3" customWidth="1"/>
    <col min="1293" max="1293" width="14" style="3" customWidth="1"/>
    <col min="1294" max="1302" width="9.140625" style="3"/>
    <col min="1303" max="1303" width="11" style="3" customWidth="1"/>
    <col min="1304" max="1307" width="9.140625" style="3"/>
    <col min="1308" max="1313" width="10.140625" style="3" customWidth="1"/>
    <col min="1314" max="1315" width="9.140625" style="3"/>
    <col min="1316" max="1316" width="12" style="3" bestFit="1" customWidth="1"/>
    <col min="1317" max="1527" width="9.140625" style="3"/>
    <col min="1528" max="1528" width="5.28515625" style="3" customWidth="1"/>
    <col min="1529" max="1529" width="35.28515625" style="3" customWidth="1"/>
    <col min="1530" max="1530" width="9.7109375" style="3" customWidth="1"/>
    <col min="1531" max="1531" width="6.7109375" style="3" customWidth="1"/>
    <col min="1532" max="1532" width="6.28515625" style="3" customWidth="1"/>
    <col min="1533" max="1533" width="9.140625" style="3"/>
    <col min="1534" max="1534" width="7.140625" style="3" customWidth="1"/>
    <col min="1535" max="1535" width="7.5703125" style="3" bestFit="1" customWidth="1"/>
    <col min="1536" max="1536" width="5.28515625" style="3" customWidth="1"/>
    <col min="1537" max="1537" width="0" style="3" hidden="1" customWidth="1"/>
    <col min="1538" max="1538" width="6.7109375" style="3" customWidth="1"/>
    <col min="1539" max="1539" width="6.140625" style="3" customWidth="1"/>
    <col min="1540" max="1540" width="7.42578125" style="3" customWidth="1"/>
    <col min="1541" max="1541" width="6.7109375" style="3" customWidth="1"/>
    <col min="1542" max="1542" width="9.28515625" style="3" customWidth="1"/>
    <col min="1543" max="1544" width="12.140625" style="3" customWidth="1"/>
    <col min="1545" max="1545" width="13.85546875" style="3" customWidth="1"/>
    <col min="1546" max="1546" width="9.140625" style="3"/>
    <col min="1547" max="1548" width="11.85546875" style="3" customWidth="1"/>
    <col min="1549" max="1549" width="14" style="3" customWidth="1"/>
    <col min="1550" max="1558" width="9.140625" style="3"/>
    <col min="1559" max="1559" width="11" style="3" customWidth="1"/>
    <col min="1560" max="1563" width="9.140625" style="3"/>
    <col min="1564" max="1569" width="10.140625" style="3" customWidth="1"/>
    <col min="1570" max="1571" width="9.140625" style="3"/>
    <col min="1572" max="1572" width="12" style="3" bestFit="1" customWidth="1"/>
    <col min="1573" max="1783" width="9.140625" style="3"/>
    <col min="1784" max="1784" width="5.28515625" style="3" customWidth="1"/>
    <col min="1785" max="1785" width="35.28515625" style="3" customWidth="1"/>
    <col min="1786" max="1786" width="9.7109375" style="3" customWidth="1"/>
    <col min="1787" max="1787" width="6.7109375" style="3" customWidth="1"/>
    <col min="1788" max="1788" width="6.28515625" style="3" customWidth="1"/>
    <col min="1789" max="1789" width="9.140625" style="3"/>
    <col min="1790" max="1790" width="7.140625" style="3" customWidth="1"/>
    <col min="1791" max="1791" width="7.5703125" style="3" bestFit="1" customWidth="1"/>
    <col min="1792" max="1792" width="5.28515625" style="3" customWidth="1"/>
    <col min="1793" max="1793" width="0" style="3" hidden="1" customWidth="1"/>
    <col min="1794" max="1794" width="6.7109375" style="3" customWidth="1"/>
    <col min="1795" max="1795" width="6.140625" style="3" customWidth="1"/>
    <col min="1796" max="1796" width="7.42578125" style="3" customWidth="1"/>
    <col min="1797" max="1797" width="6.7109375" style="3" customWidth="1"/>
    <col min="1798" max="1798" width="9.28515625" style="3" customWidth="1"/>
    <col min="1799" max="1800" width="12.140625" style="3" customWidth="1"/>
    <col min="1801" max="1801" width="13.85546875" style="3" customWidth="1"/>
    <col min="1802" max="1802" width="9.140625" style="3"/>
    <col min="1803" max="1804" width="11.85546875" style="3" customWidth="1"/>
    <col min="1805" max="1805" width="14" style="3" customWidth="1"/>
    <col min="1806" max="1814" width="9.140625" style="3"/>
    <col min="1815" max="1815" width="11" style="3" customWidth="1"/>
    <col min="1816" max="1819" width="9.140625" style="3"/>
    <col min="1820" max="1825" width="10.140625" style="3" customWidth="1"/>
    <col min="1826" max="1827" width="9.140625" style="3"/>
    <col min="1828" max="1828" width="12" style="3" bestFit="1" customWidth="1"/>
    <col min="1829" max="2039" width="9.140625" style="3"/>
    <col min="2040" max="2040" width="5.28515625" style="3" customWidth="1"/>
    <col min="2041" max="2041" width="35.28515625" style="3" customWidth="1"/>
    <col min="2042" max="2042" width="9.7109375" style="3" customWidth="1"/>
    <col min="2043" max="2043" width="6.7109375" style="3" customWidth="1"/>
    <col min="2044" max="2044" width="6.28515625" style="3" customWidth="1"/>
    <col min="2045" max="2045" width="9.140625" style="3"/>
    <col min="2046" max="2046" width="7.140625" style="3" customWidth="1"/>
    <col min="2047" max="2047" width="7.5703125" style="3" bestFit="1" customWidth="1"/>
    <col min="2048" max="2048" width="5.28515625" style="3" customWidth="1"/>
    <col min="2049" max="2049" width="0" style="3" hidden="1" customWidth="1"/>
    <col min="2050" max="2050" width="6.7109375" style="3" customWidth="1"/>
    <col min="2051" max="2051" width="6.140625" style="3" customWidth="1"/>
    <col min="2052" max="2052" width="7.42578125" style="3" customWidth="1"/>
    <col min="2053" max="2053" width="6.7109375" style="3" customWidth="1"/>
    <col min="2054" max="2054" width="9.28515625" style="3" customWidth="1"/>
    <col min="2055" max="2056" width="12.140625" style="3" customWidth="1"/>
    <col min="2057" max="2057" width="13.85546875" style="3" customWidth="1"/>
    <col min="2058" max="2058" width="9.140625" style="3"/>
    <col min="2059" max="2060" width="11.85546875" style="3" customWidth="1"/>
    <col min="2061" max="2061" width="14" style="3" customWidth="1"/>
    <col min="2062" max="2070" width="9.140625" style="3"/>
    <col min="2071" max="2071" width="11" style="3" customWidth="1"/>
    <col min="2072" max="2075" width="9.140625" style="3"/>
    <col min="2076" max="2081" width="10.140625" style="3" customWidth="1"/>
    <col min="2082" max="2083" width="9.140625" style="3"/>
    <col min="2084" max="2084" width="12" style="3" bestFit="1" customWidth="1"/>
    <col min="2085" max="2295" width="9.140625" style="3"/>
    <col min="2296" max="2296" width="5.28515625" style="3" customWidth="1"/>
    <col min="2297" max="2297" width="35.28515625" style="3" customWidth="1"/>
    <col min="2298" max="2298" width="9.7109375" style="3" customWidth="1"/>
    <col min="2299" max="2299" width="6.7109375" style="3" customWidth="1"/>
    <col min="2300" max="2300" width="6.28515625" style="3" customWidth="1"/>
    <col min="2301" max="2301" width="9.140625" style="3"/>
    <col min="2302" max="2302" width="7.140625" style="3" customWidth="1"/>
    <col min="2303" max="2303" width="7.5703125" style="3" bestFit="1" customWidth="1"/>
    <col min="2304" max="2304" width="5.28515625" style="3" customWidth="1"/>
    <col min="2305" max="2305" width="0" style="3" hidden="1" customWidth="1"/>
    <col min="2306" max="2306" width="6.7109375" style="3" customWidth="1"/>
    <col min="2307" max="2307" width="6.140625" style="3" customWidth="1"/>
    <col min="2308" max="2308" width="7.42578125" style="3" customWidth="1"/>
    <col min="2309" max="2309" width="6.7109375" style="3" customWidth="1"/>
    <col min="2310" max="2310" width="9.28515625" style="3" customWidth="1"/>
    <col min="2311" max="2312" width="12.140625" style="3" customWidth="1"/>
    <col min="2313" max="2313" width="13.85546875" style="3" customWidth="1"/>
    <col min="2314" max="2314" width="9.140625" style="3"/>
    <col min="2315" max="2316" width="11.85546875" style="3" customWidth="1"/>
    <col min="2317" max="2317" width="14" style="3" customWidth="1"/>
    <col min="2318" max="2326" width="9.140625" style="3"/>
    <col min="2327" max="2327" width="11" style="3" customWidth="1"/>
    <col min="2328" max="2331" width="9.140625" style="3"/>
    <col min="2332" max="2337" width="10.140625" style="3" customWidth="1"/>
    <col min="2338" max="2339" width="9.140625" style="3"/>
    <col min="2340" max="2340" width="12" style="3" bestFit="1" customWidth="1"/>
    <col min="2341" max="2551" width="9.140625" style="3"/>
    <col min="2552" max="2552" width="5.28515625" style="3" customWidth="1"/>
    <col min="2553" max="2553" width="35.28515625" style="3" customWidth="1"/>
    <col min="2554" max="2554" width="9.7109375" style="3" customWidth="1"/>
    <col min="2555" max="2555" width="6.7109375" style="3" customWidth="1"/>
    <col min="2556" max="2556" width="6.28515625" style="3" customWidth="1"/>
    <col min="2557" max="2557" width="9.140625" style="3"/>
    <col min="2558" max="2558" width="7.140625" style="3" customWidth="1"/>
    <col min="2559" max="2559" width="7.5703125" style="3" bestFit="1" customWidth="1"/>
    <col min="2560" max="2560" width="5.28515625" style="3" customWidth="1"/>
    <col min="2561" max="2561" width="0" style="3" hidden="1" customWidth="1"/>
    <col min="2562" max="2562" width="6.7109375" style="3" customWidth="1"/>
    <col min="2563" max="2563" width="6.140625" style="3" customWidth="1"/>
    <col min="2564" max="2564" width="7.42578125" style="3" customWidth="1"/>
    <col min="2565" max="2565" width="6.7109375" style="3" customWidth="1"/>
    <col min="2566" max="2566" width="9.28515625" style="3" customWidth="1"/>
    <col min="2567" max="2568" width="12.140625" style="3" customWidth="1"/>
    <col min="2569" max="2569" width="13.85546875" style="3" customWidth="1"/>
    <col min="2570" max="2570" width="9.140625" style="3"/>
    <col min="2571" max="2572" width="11.85546875" style="3" customWidth="1"/>
    <col min="2573" max="2573" width="14" style="3" customWidth="1"/>
    <col min="2574" max="2582" width="9.140625" style="3"/>
    <col min="2583" max="2583" width="11" style="3" customWidth="1"/>
    <col min="2584" max="2587" width="9.140625" style="3"/>
    <col min="2588" max="2593" width="10.140625" style="3" customWidth="1"/>
    <col min="2594" max="2595" width="9.140625" style="3"/>
    <col min="2596" max="2596" width="12" style="3" bestFit="1" customWidth="1"/>
    <col min="2597" max="2807" width="9.140625" style="3"/>
    <col min="2808" max="2808" width="5.28515625" style="3" customWidth="1"/>
    <col min="2809" max="2809" width="35.28515625" style="3" customWidth="1"/>
    <col min="2810" max="2810" width="9.7109375" style="3" customWidth="1"/>
    <col min="2811" max="2811" width="6.7109375" style="3" customWidth="1"/>
    <col min="2812" max="2812" width="6.28515625" style="3" customWidth="1"/>
    <col min="2813" max="2813" width="9.140625" style="3"/>
    <col min="2814" max="2814" width="7.140625" style="3" customWidth="1"/>
    <col min="2815" max="2815" width="7.5703125" style="3" bestFit="1" customWidth="1"/>
    <col min="2816" max="2816" width="5.28515625" style="3" customWidth="1"/>
    <col min="2817" max="2817" width="0" style="3" hidden="1" customWidth="1"/>
    <col min="2818" max="2818" width="6.7109375" style="3" customWidth="1"/>
    <col min="2819" max="2819" width="6.140625" style="3" customWidth="1"/>
    <col min="2820" max="2820" width="7.42578125" style="3" customWidth="1"/>
    <col min="2821" max="2821" width="6.7109375" style="3" customWidth="1"/>
    <col min="2822" max="2822" width="9.28515625" style="3" customWidth="1"/>
    <col min="2823" max="2824" width="12.140625" style="3" customWidth="1"/>
    <col min="2825" max="2825" width="13.85546875" style="3" customWidth="1"/>
    <col min="2826" max="2826" width="9.140625" style="3"/>
    <col min="2827" max="2828" width="11.85546875" style="3" customWidth="1"/>
    <col min="2829" max="2829" width="14" style="3" customWidth="1"/>
    <col min="2830" max="2838" width="9.140625" style="3"/>
    <col min="2839" max="2839" width="11" style="3" customWidth="1"/>
    <col min="2840" max="2843" width="9.140625" style="3"/>
    <col min="2844" max="2849" width="10.140625" style="3" customWidth="1"/>
    <col min="2850" max="2851" width="9.140625" style="3"/>
    <col min="2852" max="2852" width="12" style="3" bestFit="1" customWidth="1"/>
    <col min="2853" max="3063" width="9.140625" style="3"/>
    <col min="3064" max="3064" width="5.28515625" style="3" customWidth="1"/>
    <col min="3065" max="3065" width="35.28515625" style="3" customWidth="1"/>
    <col min="3066" max="3066" width="9.7109375" style="3" customWidth="1"/>
    <col min="3067" max="3067" width="6.7109375" style="3" customWidth="1"/>
    <col min="3068" max="3068" width="6.28515625" style="3" customWidth="1"/>
    <col min="3069" max="3069" width="9.140625" style="3"/>
    <col min="3070" max="3070" width="7.140625" style="3" customWidth="1"/>
    <col min="3071" max="3071" width="7.5703125" style="3" bestFit="1" customWidth="1"/>
    <col min="3072" max="3072" width="5.28515625" style="3" customWidth="1"/>
    <col min="3073" max="3073" width="0" style="3" hidden="1" customWidth="1"/>
    <col min="3074" max="3074" width="6.7109375" style="3" customWidth="1"/>
    <col min="3075" max="3075" width="6.140625" style="3" customWidth="1"/>
    <col min="3076" max="3076" width="7.42578125" style="3" customWidth="1"/>
    <col min="3077" max="3077" width="6.7109375" style="3" customWidth="1"/>
    <col min="3078" max="3078" width="9.28515625" style="3" customWidth="1"/>
    <col min="3079" max="3080" width="12.140625" style="3" customWidth="1"/>
    <col min="3081" max="3081" width="13.85546875" style="3" customWidth="1"/>
    <col min="3082" max="3082" width="9.140625" style="3"/>
    <col min="3083" max="3084" width="11.85546875" style="3" customWidth="1"/>
    <col min="3085" max="3085" width="14" style="3" customWidth="1"/>
    <col min="3086" max="3094" width="9.140625" style="3"/>
    <col min="3095" max="3095" width="11" style="3" customWidth="1"/>
    <col min="3096" max="3099" width="9.140625" style="3"/>
    <col min="3100" max="3105" width="10.140625" style="3" customWidth="1"/>
    <col min="3106" max="3107" width="9.140625" style="3"/>
    <col min="3108" max="3108" width="12" style="3" bestFit="1" customWidth="1"/>
    <col min="3109" max="3319" width="9.140625" style="3"/>
    <col min="3320" max="3320" width="5.28515625" style="3" customWidth="1"/>
    <col min="3321" max="3321" width="35.28515625" style="3" customWidth="1"/>
    <col min="3322" max="3322" width="9.7109375" style="3" customWidth="1"/>
    <col min="3323" max="3323" width="6.7109375" style="3" customWidth="1"/>
    <col min="3324" max="3324" width="6.28515625" style="3" customWidth="1"/>
    <col min="3325" max="3325" width="9.140625" style="3"/>
    <col min="3326" max="3326" width="7.140625" style="3" customWidth="1"/>
    <col min="3327" max="3327" width="7.5703125" style="3" bestFit="1" customWidth="1"/>
    <col min="3328" max="3328" width="5.28515625" style="3" customWidth="1"/>
    <col min="3329" max="3329" width="0" style="3" hidden="1" customWidth="1"/>
    <col min="3330" max="3330" width="6.7109375" style="3" customWidth="1"/>
    <col min="3331" max="3331" width="6.140625" style="3" customWidth="1"/>
    <col min="3332" max="3332" width="7.42578125" style="3" customWidth="1"/>
    <col min="3333" max="3333" width="6.7109375" style="3" customWidth="1"/>
    <col min="3334" max="3334" width="9.28515625" style="3" customWidth="1"/>
    <col min="3335" max="3336" width="12.140625" style="3" customWidth="1"/>
    <col min="3337" max="3337" width="13.85546875" style="3" customWidth="1"/>
    <col min="3338" max="3338" width="9.140625" style="3"/>
    <col min="3339" max="3340" width="11.85546875" style="3" customWidth="1"/>
    <col min="3341" max="3341" width="14" style="3" customWidth="1"/>
    <col min="3342" max="3350" width="9.140625" style="3"/>
    <col min="3351" max="3351" width="11" style="3" customWidth="1"/>
    <col min="3352" max="3355" width="9.140625" style="3"/>
    <col min="3356" max="3361" width="10.140625" style="3" customWidth="1"/>
    <col min="3362" max="3363" width="9.140625" style="3"/>
    <col min="3364" max="3364" width="12" style="3" bestFit="1" customWidth="1"/>
    <col min="3365" max="3575" width="9.140625" style="3"/>
    <col min="3576" max="3576" width="5.28515625" style="3" customWidth="1"/>
    <col min="3577" max="3577" width="35.28515625" style="3" customWidth="1"/>
    <col min="3578" max="3578" width="9.7109375" style="3" customWidth="1"/>
    <col min="3579" max="3579" width="6.7109375" style="3" customWidth="1"/>
    <col min="3580" max="3580" width="6.28515625" style="3" customWidth="1"/>
    <col min="3581" max="3581" width="9.140625" style="3"/>
    <col min="3582" max="3582" width="7.140625" style="3" customWidth="1"/>
    <col min="3583" max="3583" width="7.5703125" style="3" bestFit="1" customWidth="1"/>
    <col min="3584" max="3584" width="5.28515625" style="3" customWidth="1"/>
    <col min="3585" max="3585" width="0" style="3" hidden="1" customWidth="1"/>
    <col min="3586" max="3586" width="6.7109375" style="3" customWidth="1"/>
    <col min="3587" max="3587" width="6.140625" style="3" customWidth="1"/>
    <col min="3588" max="3588" width="7.42578125" style="3" customWidth="1"/>
    <col min="3589" max="3589" width="6.7109375" style="3" customWidth="1"/>
    <col min="3590" max="3590" width="9.28515625" style="3" customWidth="1"/>
    <col min="3591" max="3592" width="12.140625" style="3" customWidth="1"/>
    <col min="3593" max="3593" width="13.85546875" style="3" customWidth="1"/>
    <col min="3594" max="3594" width="9.140625" style="3"/>
    <col min="3595" max="3596" width="11.85546875" style="3" customWidth="1"/>
    <col min="3597" max="3597" width="14" style="3" customWidth="1"/>
    <col min="3598" max="3606" width="9.140625" style="3"/>
    <col min="3607" max="3607" width="11" style="3" customWidth="1"/>
    <col min="3608" max="3611" width="9.140625" style="3"/>
    <col min="3612" max="3617" width="10.140625" style="3" customWidth="1"/>
    <col min="3618" max="3619" width="9.140625" style="3"/>
    <col min="3620" max="3620" width="12" style="3" bestFit="1" customWidth="1"/>
    <col min="3621" max="3831" width="9.140625" style="3"/>
    <col min="3832" max="3832" width="5.28515625" style="3" customWidth="1"/>
    <col min="3833" max="3833" width="35.28515625" style="3" customWidth="1"/>
    <col min="3834" max="3834" width="9.7109375" style="3" customWidth="1"/>
    <col min="3835" max="3835" width="6.7109375" style="3" customWidth="1"/>
    <col min="3836" max="3836" width="6.28515625" style="3" customWidth="1"/>
    <col min="3837" max="3837" width="9.140625" style="3"/>
    <col min="3838" max="3838" width="7.140625" style="3" customWidth="1"/>
    <col min="3839" max="3839" width="7.5703125" style="3" bestFit="1" customWidth="1"/>
    <col min="3840" max="3840" width="5.28515625" style="3" customWidth="1"/>
    <col min="3841" max="3841" width="0" style="3" hidden="1" customWidth="1"/>
    <col min="3842" max="3842" width="6.7109375" style="3" customWidth="1"/>
    <col min="3843" max="3843" width="6.140625" style="3" customWidth="1"/>
    <col min="3844" max="3844" width="7.42578125" style="3" customWidth="1"/>
    <col min="3845" max="3845" width="6.7109375" style="3" customWidth="1"/>
    <col min="3846" max="3846" width="9.28515625" style="3" customWidth="1"/>
    <col min="3847" max="3848" width="12.140625" style="3" customWidth="1"/>
    <col min="3849" max="3849" width="13.85546875" style="3" customWidth="1"/>
    <col min="3850" max="3850" width="9.140625" style="3"/>
    <col min="3851" max="3852" width="11.85546875" style="3" customWidth="1"/>
    <col min="3853" max="3853" width="14" style="3" customWidth="1"/>
    <col min="3854" max="3862" width="9.140625" style="3"/>
    <col min="3863" max="3863" width="11" style="3" customWidth="1"/>
    <col min="3864" max="3867" width="9.140625" style="3"/>
    <col min="3868" max="3873" width="10.140625" style="3" customWidth="1"/>
    <col min="3874" max="3875" width="9.140625" style="3"/>
    <col min="3876" max="3876" width="12" style="3" bestFit="1" customWidth="1"/>
    <col min="3877" max="4087" width="9.140625" style="3"/>
    <col min="4088" max="4088" width="5.28515625" style="3" customWidth="1"/>
    <col min="4089" max="4089" width="35.28515625" style="3" customWidth="1"/>
    <col min="4090" max="4090" width="9.7109375" style="3" customWidth="1"/>
    <col min="4091" max="4091" width="6.7109375" style="3" customWidth="1"/>
    <col min="4092" max="4092" width="6.28515625" style="3" customWidth="1"/>
    <col min="4093" max="4093" width="9.140625" style="3"/>
    <col min="4094" max="4094" width="7.140625" style="3" customWidth="1"/>
    <col min="4095" max="4095" width="7.5703125" style="3" bestFit="1" customWidth="1"/>
    <col min="4096" max="4096" width="5.28515625" style="3" customWidth="1"/>
    <col min="4097" max="4097" width="0" style="3" hidden="1" customWidth="1"/>
    <col min="4098" max="4098" width="6.7109375" style="3" customWidth="1"/>
    <col min="4099" max="4099" width="6.140625" style="3" customWidth="1"/>
    <col min="4100" max="4100" width="7.42578125" style="3" customWidth="1"/>
    <col min="4101" max="4101" width="6.7109375" style="3" customWidth="1"/>
    <col min="4102" max="4102" width="9.28515625" style="3" customWidth="1"/>
    <col min="4103" max="4104" width="12.140625" style="3" customWidth="1"/>
    <col min="4105" max="4105" width="13.85546875" style="3" customWidth="1"/>
    <col min="4106" max="4106" width="9.140625" style="3"/>
    <col min="4107" max="4108" width="11.85546875" style="3" customWidth="1"/>
    <col min="4109" max="4109" width="14" style="3" customWidth="1"/>
    <col min="4110" max="4118" width="9.140625" style="3"/>
    <col min="4119" max="4119" width="11" style="3" customWidth="1"/>
    <col min="4120" max="4123" width="9.140625" style="3"/>
    <col min="4124" max="4129" width="10.140625" style="3" customWidth="1"/>
    <col min="4130" max="4131" width="9.140625" style="3"/>
    <col min="4132" max="4132" width="12" style="3" bestFit="1" customWidth="1"/>
    <col min="4133" max="4343" width="9.140625" style="3"/>
    <col min="4344" max="4344" width="5.28515625" style="3" customWidth="1"/>
    <col min="4345" max="4345" width="35.28515625" style="3" customWidth="1"/>
    <col min="4346" max="4346" width="9.7109375" style="3" customWidth="1"/>
    <col min="4347" max="4347" width="6.7109375" style="3" customWidth="1"/>
    <col min="4348" max="4348" width="6.28515625" style="3" customWidth="1"/>
    <col min="4349" max="4349" width="9.140625" style="3"/>
    <col min="4350" max="4350" width="7.140625" style="3" customWidth="1"/>
    <col min="4351" max="4351" width="7.5703125" style="3" bestFit="1" customWidth="1"/>
    <col min="4352" max="4352" width="5.28515625" style="3" customWidth="1"/>
    <col min="4353" max="4353" width="0" style="3" hidden="1" customWidth="1"/>
    <col min="4354" max="4354" width="6.7109375" style="3" customWidth="1"/>
    <col min="4355" max="4355" width="6.140625" style="3" customWidth="1"/>
    <col min="4356" max="4356" width="7.42578125" style="3" customWidth="1"/>
    <col min="4357" max="4357" width="6.7109375" style="3" customWidth="1"/>
    <col min="4358" max="4358" width="9.28515625" style="3" customWidth="1"/>
    <col min="4359" max="4360" width="12.140625" style="3" customWidth="1"/>
    <col min="4361" max="4361" width="13.85546875" style="3" customWidth="1"/>
    <col min="4362" max="4362" width="9.140625" style="3"/>
    <col min="4363" max="4364" width="11.85546875" style="3" customWidth="1"/>
    <col min="4365" max="4365" width="14" style="3" customWidth="1"/>
    <col min="4366" max="4374" width="9.140625" style="3"/>
    <col min="4375" max="4375" width="11" style="3" customWidth="1"/>
    <col min="4376" max="4379" width="9.140625" style="3"/>
    <col min="4380" max="4385" width="10.140625" style="3" customWidth="1"/>
    <col min="4386" max="4387" width="9.140625" style="3"/>
    <col min="4388" max="4388" width="12" style="3" bestFit="1" customWidth="1"/>
    <col min="4389" max="4599" width="9.140625" style="3"/>
    <col min="4600" max="4600" width="5.28515625" style="3" customWidth="1"/>
    <col min="4601" max="4601" width="35.28515625" style="3" customWidth="1"/>
    <col min="4602" max="4602" width="9.7109375" style="3" customWidth="1"/>
    <col min="4603" max="4603" width="6.7109375" style="3" customWidth="1"/>
    <col min="4604" max="4604" width="6.28515625" style="3" customWidth="1"/>
    <col min="4605" max="4605" width="9.140625" style="3"/>
    <col min="4606" max="4606" width="7.140625" style="3" customWidth="1"/>
    <col min="4607" max="4607" width="7.5703125" style="3" bestFit="1" customWidth="1"/>
    <col min="4608" max="4608" width="5.28515625" style="3" customWidth="1"/>
    <col min="4609" max="4609" width="0" style="3" hidden="1" customWidth="1"/>
    <col min="4610" max="4610" width="6.7109375" style="3" customWidth="1"/>
    <col min="4611" max="4611" width="6.140625" style="3" customWidth="1"/>
    <col min="4612" max="4612" width="7.42578125" style="3" customWidth="1"/>
    <col min="4613" max="4613" width="6.7109375" style="3" customWidth="1"/>
    <col min="4614" max="4614" width="9.28515625" style="3" customWidth="1"/>
    <col min="4615" max="4616" width="12.140625" style="3" customWidth="1"/>
    <col min="4617" max="4617" width="13.85546875" style="3" customWidth="1"/>
    <col min="4618" max="4618" width="9.140625" style="3"/>
    <col min="4619" max="4620" width="11.85546875" style="3" customWidth="1"/>
    <col min="4621" max="4621" width="14" style="3" customWidth="1"/>
    <col min="4622" max="4630" width="9.140625" style="3"/>
    <col min="4631" max="4631" width="11" style="3" customWidth="1"/>
    <col min="4632" max="4635" width="9.140625" style="3"/>
    <col min="4636" max="4641" width="10.140625" style="3" customWidth="1"/>
    <col min="4642" max="4643" width="9.140625" style="3"/>
    <col min="4644" max="4644" width="12" style="3" bestFit="1" customWidth="1"/>
    <col min="4645" max="4855" width="9.140625" style="3"/>
    <col min="4856" max="4856" width="5.28515625" style="3" customWidth="1"/>
    <col min="4857" max="4857" width="35.28515625" style="3" customWidth="1"/>
    <col min="4858" max="4858" width="9.7109375" style="3" customWidth="1"/>
    <col min="4859" max="4859" width="6.7109375" style="3" customWidth="1"/>
    <col min="4860" max="4860" width="6.28515625" style="3" customWidth="1"/>
    <col min="4861" max="4861" width="9.140625" style="3"/>
    <col min="4862" max="4862" width="7.140625" style="3" customWidth="1"/>
    <col min="4863" max="4863" width="7.5703125" style="3" bestFit="1" customWidth="1"/>
    <col min="4864" max="4864" width="5.28515625" style="3" customWidth="1"/>
    <col min="4865" max="4865" width="0" style="3" hidden="1" customWidth="1"/>
    <col min="4866" max="4866" width="6.7109375" style="3" customWidth="1"/>
    <col min="4867" max="4867" width="6.140625" style="3" customWidth="1"/>
    <col min="4868" max="4868" width="7.42578125" style="3" customWidth="1"/>
    <col min="4869" max="4869" width="6.7109375" style="3" customWidth="1"/>
    <col min="4870" max="4870" width="9.28515625" style="3" customWidth="1"/>
    <col min="4871" max="4872" width="12.140625" style="3" customWidth="1"/>
    <col min="4873" max="4873" width="13.85546875" style="3" customWidth="1"/>
    <col min="4874" max="4874" width="9.140625" style="3"/>
    <col min="4875" max="4876" width="11.85546875" style="3" customWidth="1"/>
    <col min="4877" max="4877" width="14" style="3" customWidth="1"/>
    <col min="4878" max="4886" width="9.140625" style="3"/>
    <col min="4887" max="4887" width="11" style="3" customWidth="1"/>
    <col min="4888" max="4891" width="9.140625" style="3"/>
    <col min="4892" max="4897" width="10.140625" style="3" customWidth="1"/>
    <col min="4898" max="4899" width="9.140625" style="3"/>
    <col min="4900" max="4900" width="12" style="3" bestFit="1" customWidth="1"/>
    <col min="4901" max="5111" width="9.140625" style="3"/>
    <col min="5112" max="5112" width="5.28515625" style="3" customWidth="1"/>
    <col min="5113" max="5113" width="35.28515625" style="3" customWidth="1"/>
    <col min="5114" max="5114" width="9.7109375" style="3" customWidth="1"/>
    <col min="5115" max="5115" width="6.7109375" style="3" customWidth="1"/>
    <col min="5116" max="5116" width="6.28515625" style="3" customWidth="1"/>
    <col min="5117" max="5117" width="9.140625" style="3"/>
    <col min="5118" max="5118" width="7.140625" style="3" customWidth="1"/>
    <col min="5119" max="5119" width="7.5703125" style="3" bestFit="1" customWidth="1"/>
    <col min="5120" max="5120" width="5.28515625" style="3" customWidth="1"/>
    <col min="5121" max="5121" width="0" style="3" hidden="1" customWidth="1"/>
    <col min="5122" max="5122" width="6.7109375" style="3" customWidth="1"/>
    <col min="5123" max="5123" width="6.140625" style="3" customWidth="1"/>
    <col min="5124" max="5124" width="7.42578125" style="3" customWidth="1"/>
    <col min="5125" max="5125" width="6.7109375" style="3" customWidth="1"/>
    <col min="5126" max="5126" width="9.28515625" style="3" customWidth="1"/>
    <col min="5127" max="5128" width="12.140625" style="3" customWidth="1"/>
    <col min="5129" max="5129" width="13.85546875" style="3" customWidth="1"/>
    <col min="5130" max="5130" width="9.140625" style="3"/>
    <col min="5131" max="5132" width="11.85546875" style="3" customWidth="1"/>
    <col min="5133" max="5133" width="14" style="3" customWidth="1"/>
    <col min="5134" max="5142" width="9.140625" style="3"/>
    <col min="5143" max="5143" width="11" style="3" customWidth="1"/>
    <col min="5144" max="5147" width="9.140625" style="3"/>
    <col min="5148" max="5153" width="10.140625" style="3" customWidth="1"/>
    <col min="5154" max="5155" width="9.140625" style="3"/>
    <col min="5156" max="5156" width="12" style="3" bestFit="1" customWidth="1"/>
    <col min="5157" max="5367" width="9.140625" style="3"/>
    <col min="5368" max="5368" width="5.28515625" style="3" customWidth="1"/>
    <col min="5369" max="5369" width="35.28515625" style="3" customWidth="1"/>
    <col min="5370" max="5370" width="9.7109375" style="3" customWidth="1"/>
    <col min="5371" max="5371" width="6.7109375" style="3" customWidth="1"/>
    <col min="5372" max="5372" width="6.28515625" style="3" customWidth="1"/>
    <col min="5373" max="5373" width="9.140625" style="3"/>
    <col min="5374" max="5374" width="7.140625" style="3" customWidth="1"/>
    <col min="5375" max="5375" width="7.5703125" style="3" bestFit="1" customWidth="1"/>
    <col min="5376" max="5376" width="5.28515625" style="3" customWidth="1"/>
    <col min="5377" max="5377" width="0" style="3" hidden="1" customWidth="1"/>
    <col min="5378" max="5378" width="6.7109375" style="3" customWidth="1"/>
    <col min="5379" max="5379" width="6.140625" style="3" customWidth="1"/>
    <col min="5380" max="5380" width="7.42578125" style="3" customWidth="1"/>
    <col min="5381" max="5381" width="6.7109375" style="3" customWidth="1"/>
    <col min="5382" max="5382" width="9.28515625" style="3" customWidth="1"/>
    <col min="5383" max="5384" width="12.140625" style="3" customWidth="1"/>
    <col min="5385" max="5385" width="13.85546875" style="3" customWidth="1"/>
    <col min="5386" max="5386" width="9.140625" style="3"/>
    <col min="5387" max="5388" width="11.85546875" style="3" customWidth="1"/>
    <col min="5389" max="5389" width="14" style="3" customWidth="1"/>
    <col min="5390" max="5398" width="9.140625" style="3"/>
    <col min="5399" max="5399" width="11" style="3" customWidth="1"/>
    <col min="5400" max="5403" width="9.140625" style="3"/>
    <col min="5404" max="5409" width="10.140625" style="3" customWidth="1"/>
    <col min="5410" max="5411" width="9.140625" style="3"/>
    <col min="5412" max="5412" width="12" style="3" bestFit="1" customWidth="1"/>
    <col min="5413" max="5623" width="9.140625" style="3"/>
    <col min="5624" max="5624" width="5.28515625" style="3" customWidth="1"/>
    <col min="5625" max="5625" width="35.28515625" style="3" customWidth="1"/>
    <col min="5626" max="5626" width="9.7109375" style="3" customWidth="1"/>
    <col min="5627" max="5627" width="6.7109375" style="3" customWidth="1"/>
    <col min="5628" max="5628" width="6.28515625" style="3" customWidth="1"/>
    <col min="5629" max="5629" width="9.140625" style="3"/>
    <col min="5630" max="5630" width="7.140625" style="3" customWidth="1"/>
    <col min="5631" max="5631" width="7.5703125" style="3" bestFit="1" customWidth="1"/>
    <col min="5632" max="5632" width="5.28515625" style="3" customWidth="1"/>
    <col min="5633" max="5633" width="0" style="3" hidden="1" customWidth="1"/>
    <col min="5634" max="5634" width="6.7109375" style="3" customWidth="1"/>
    <col min="5635" max="5635" width="6.140625" style="3" customWidth="1"/>
    <col min="5636" max="5636" width="7.42578125" style="3" customWidth="1"/>
    <col min="5637" max="5637" width="6.7109375" style="3" customWidth="1"/>
    <col min="5638" max="5638" width="9.28515625" style="3" customWidth="1"/>
    <col min="5639" max="5640" width="12.140625" style="3" customWidth="1"/>
    <col min="5641" max="5641" width="13.85546875" style="3" customWidth="1"/>
    <col min="5642" max="5642" width="9.140625" style="3"/>
    <col min="5643" max="5644" width="11.85546875" style="3" customWidth="1"/>
    <col min="5645" max="5645" width="14" style="3" customWidth="1"/>
    <col min="5646" max="5654" width="9.140625" style="3"/>
    <col min="5655" max="5655" width="11" style="3" customWidth="1"/>
    <col min="5656" max="5659" width="9.140625" style="3"/>
    <col min="5660" max="5665" width="10.140625" style="3" customWidth="1"/>
    <col min="5666" max="5667" width="9.140625" style="3"/>
    <col min="5668" max="5668" width="12" style="3" bestFit="1" customWidth="1"/>
    <col min="5669" max="5879" width="9.140625" style="3"/>
    <col min="5880" max="5880" width="5.28515625" style="3" customWidth="1"/>
    <col min="5881" max="5881" width="35.28515625" style="3" customWidth="1"/>
    <col min="5882" max="5882" width="9.7109375" style="3" customWidth="1"/>
    <col min="5883" max="5883" width="6.7109375" style="3" customWidth="1"/>
    <col min="5884" max="5884" width="6.28515625" style="3" customWidth="1"/>
    <col min="5885" max="5885" width="9.140625" style="3"/>
    <col min="5886" max="5886" width="7.140625" style="3" customWidth="1"/>
    <col min="5887" max="5887" width="7.5703125" style="3" bestFit="1" customWidth="1"/>
    <col min="5888" max="5888" width="5.28515625" style="3" customWidth="1"/>
    <col min="5889" max="5889" width="0" style="3" hidden="1" customWidth="1"/>
    <col min="5890" max="5890" width="6.7109375" style="3" customWidth="1"/>
    <col min="5891" max="5891" width="6.140625" style="3" customWidth="1"/>
    <col min="5892" max="5892" width="7.42578125" style="3" customWidth="1"/>
    <col min="5893" max="5893" width="6.7109375" style="3" customWidth="1"/>
    <col min="5894" max="5894" width="9.28515625" style="3" customWidth="1"/>
    <col min="5895" max="5896" width="12.140625" style="3" customWidth="1"/>
    <col min="5897" max="5897" width="13.85546875" style="3" customWidth="1"/>
    <col min="5898" max="5898" width="9.140625" style="3"/>
    <col min="5899" max="5900" width="11.85546875" style="3" customWidth="1"/>
    <col min="5901" max="5901" width="14" style="3" customWidth="1"/>
    <col min="5902" max="5910" width="9.140625" style="3"/>
    <col min="5911" max="5911" width="11" style="3" customWidth="1"/>
    <col min="5912" max="5915" width="9.140625" style="3"/>
    <col min="5916" max="5921" width="10.140625" style="3" customWidth="1"/>
    <col min="5922" max="5923" width="9.140625" style="3"/>
    <col min="5924" max="5924" width="12" style="3" bestFit="1" customWidth="1"/>
    <col min="5925" max="6135" width="9.140625" style="3"/>
    <col min="6136" max="6136" width="5.28515625" style="3" customWidth="1"/>
    <col min="6137" max="6137" width="35.28515625" style="3" customWidth="1"/>
    <col min="6138" max="6138" width="9.7109375" style="3" customWidth="1"/>
    <col min="6139" max="6139" width="6.7109375" style="3" customWidth="1"/>
    <col min="6140" max="6140" width="6.28515625" style="3" customWidth="1"/>
    <col min="6141" max="6141" width="9.140625" style="3"/>
    <col min="6142" max="6142" width="7.140625" style="3" customWidth="1"/>
    <col min="6143" max="6143" width="7.5703125" style="3" bestFit="1" customWidth="1"/>
    <col min="6144" max="6144" width="5.28515625" style="3" customWidth="1"/>
    <col min="6145" max="6145" width="0" style="3" hidden="1" customWidth="1"/>
    <col min="6146" max="6146" width="6.7109375" style="3" customWidth="1"/>
    <col min="6147" max="6147" width="6.140625" style="3" customWidth="1"/>
    <col min="6148" max="6148" width="7.42578125" style="3" customWidth="1"/>
    <col min="6149" max="6149" width="6.7109375" style="3" customWidth="1"/>
    <col min="6150" max="6150" width="9.28515625" style="3" customWidth="1"/>
    <col min="6151" max="6152" width="12.140625" style="3" customWidth="1"/>
    <col min="6153" max="6153" width="13.85546875" style="3" customWidth="1"/>
    <col min="6154" max="6154" width="9.140625" style="3"/>
    <col min="6155" max="6156" width="11.85546875" style="3" customWidth="1"/>
    <col min="6157" max="6157" width="14" style="3" customWidth="1"/>
    <col min="6158" max="6166" width="9.140625" style="3"/>
    <col min="6167" max="6167" width="11" style="3" customWidth="1"/>
    <col min="6168" max="6171" width="9.140625" style="3"/>
    <col min="6172" max="6177" width="10.140625" style="3" customWidth="1"/>
    <col min="6178" max="6179" width="9.140625" style="3"/>
    <col min="6180" max="6180" width="12" style="3" bestFit="1" customWidth="1"/>
    <col min="6181" max="6391" width="9.140625" style="3"/>
    <col min="6392" max="6392" width="5.28515625" style="3" customWidth="1"/>
    <col min="6393" max="6393" width="35.28515625" style="3" customWidth="1"/>
    <col min="6394" max="6394" width="9.7109375" style="3" customWidth="1"/>
    <col min="6395" max="6395" width="6.7109375" style="3" customWidth="1"/>
    <col min="6396" max="6396" width="6.28515625" style="3" customWidth="1"/>
    <col min="6397" max="6397" width="9.140625" style="3"/>
    <col min="6398" max="6398" width="7.140625" style="3" customWidth="1"/>
    <col min="6399" max="6399" width="7.5703125" style="3" bestFit="1" customWidth="1"/>
    <col min="6400" max="6400" width="5.28515625" style="3" customWidth="1"/>
    <col min="6401" max="6401" width="0" style="3" hidden="1" customWidth="1"/>
    <col min="6402" max="6402" width="6.7109375" style="3" customWidth="1"/>
    <col min="6403" max="6403" width="6.140625" style="3" customWidth="1"/>
    <col min="6404" max="6404" width="7.42578125" style="3" customWidth="1"/>
    <col min="6405" max="6405" width="6.7109375" style="3" customWidth="1"/>
    <col min="6406" max="6406" width="9.28515625" style="3" customWidth="1"/>
    <col min="6407" max="6408" width="12.140625" style="3" customWidth="1"/>
    <col min="6409" max="6409" width="13.85546875" style="3" customWidth="1"/>
    <col min="6410" max="6410" width="9.140625" style="3"/>
    <col min="6411" max="6412" width="11.85546875" style="3" customWidth="1"/>
    <col min="6413" max="6413" width="14" style="3" customWidth="1"/>
    <col min="6414" max="6422" width="9.140625" style="3"/>
    <col min="6423" max="6423" width="11" style="3" customWidth="1"/>
    <col min="6424" max="6427" width="9.140625" style="3"/>
    <col min="6428" max="6433" width="10.140625" style="3" customWidth="1"/>
    <col min="6434" max="6435" width="9.140625" style="3"/>
    <col min="6436" max="6436" width="12" style="3" bestFit="1" customWidth="1"/>
    <col min="6437" max="6647" width="9.140625" style="3"/>
    <col min="6648" max="6648" width="5.28515625" style="3" customWidth="1"/>
    <col min="6649" max="6649" width="35.28515625" style="3" customWidth="1"/>
    <col min="6650" max="6650" width="9.7109375" style="3" customWidth="1"/>
    <col min="6651" max="6651" width="6.7109375" style="3" customWidth="1"/>
    <col min="6652" max="6652" width="6.28515625" style="3" customWidth="1"/>
    <col min="6653" max="6653" width="9.140625" style="3"/>
    <col min="6654" max="6654" width="7.140625" style="3" customWidth="1"/>
    <col min="6655" max="6655" width="7.5703125" style="3" bestFit="1" customWidth="1"/>
    <col min="6656" max="6656" width="5.28515625" style="3" customWidth="1"/>
    <col min="6657" max="6657" width="0" style="3" hidden="1" customWidth="1"/>
    <col min="6658" max="6658" width="6.7109375" style="3" customWidth="1"/>
    <col min="6659" max="6659" width="6.140625" style="3" customWidth="1"/>
    <col min="6660" max="6660" width="7.42578125" style="3" customWidth="1"/>
    <col min="6661" max="6661" width="6.7109375" style="3" customWidth="1"/>
    <col min="6662" max="6662" width="9.28515625" style="3" customWidth="1"/>
    <col min="6663" max="6664" width="12.140625" style="3" customWidth="1"/>
    <col min="6665" max="6665" width="13.85546875" style="3" customWidth="1"/>
    <col min="6666" max="6666" width="9.140625" style="3"/>
    <col min="6667" max="6668" width="11.85546875" style="3" customWidth="1"/>
    <col min="6669" max="6669" width="14" style="3" customWidth="1"/>
    <col min="6670" max="6678" width="9.140625" style="3"/>
    <col min="6679" max="6679" width="11" style="3" customWidth="1"/>
    <col min="6680" max="6683" width="9.140625" style="3"/>
    <col min="6684" max="6689" width="10.140625" style="3" customWidth="1"/>
    <col min="6690" max="6691" width="9.140625" style="3"/>
    <col min="6692" max="6692" width="12" style="3" bestFit="1" customWidth="1"/>
    <col min="6693" max="6903" width="9.140625" style="3"/>
    <col min="6904" max="6904" width="5.28515625" style="3" customWidth="1"/>
    <col min="6905" max="6905" width="35.28515625" style="3" customWidth="1"/>
    <col min="6906" max="6906" width="9.7109375" style="3" customWidth="1"/>
    <col min="6907" max="6907" width="6.7109375" style="3" customWidth="1"/>
    <col min="6908" max="6908" width="6.28515625" style="3" customWidth="1"/>
    <col min="6909" max="6909" width="9.140625" style="3"/>
    <col min="6910" max="6910" width="7.140625" style="3" customWidth="1"/>
    <col min="6911" max="6911" width="7.5703125" style="3" bestFit="1" customWidth="1"/>
    <col min="6912" max="6912" width="5.28515625" style="3" customWidth="1"/>
    <col min="6913" max="6913" width="0" style="3" hidden="1" customWidth="1"/>
    <col min="6914" max="6914" width="6.7109375" style="3" customWidth="1"/>
    <col min="6915" max="6915" width="6.140625" style="3" customWidth="1"/>
    <col min="6916" max="6916" width="7.42578125" style="3" customWidth="1"/>
    <col min="6917" max="6917" width="6.7109375" style="3" customWidth="1"/>
    <col min="6918" max="6918" width="9.28515625" style="3" customWidth="1"/>
    <col min="6919" max="6920" width="12.140625" style="3" customWidth="1"/>
    <col min="6921" max="6921" width="13.85546875" style="3" customWidth="1"/>
    <col min="6922" max="6922" width="9.140625" style="3"/>
    <col min="6923" max="6924" width="11.85546875" style="3" customWidth="1"/>
    <col min="6925" max="6925" width="14" style="3" customWidth="1"/>
    <col min="6926" max="6934" width="9.140625" style="3"/>
    <col min="6935" max="6935" width="11" style="3" customWidth="1"/>
    <col min="6936" max="6939" width="9.140625" style="3"/>
    <col min="6940" max="6945" width="10.140625" style="3" customWidth="1"/>
    <col min="6946" max="6947" width="9.140625" style="3"/>
    <col min="6948" max="6948" width="12" style="3" bestFit="1" customWidth="1"/>
    <col min="6949" max="7159" width="9.140625" style="3"/>
    <col min="7160" max="7160" width="5.28515625" style="3" customWidth="1"/>
    <col min="7161" max="7161" width="35.28515625" style="3" customWidth="1"/>
    <col min="7162" max="7162" width="9.7109375" style="3" customWidth="1"/>
    <col min="7163" max="7163" width="6.7109375" style="3" customWidth="1"/>
    <col min="7164" max="7164" width="6.28515625" style="3" customWidth="1"/>
    <col min="7165" max="7165" width="9.140625" style="3"/>
    <col min="7166" max="7166" width="7.140625" style="3" customWidth="1"/>
    <col min="7167" max="7167" width="7.5703125" style="3" bestFit="1" customWidth="1"/>
    <col min="7168" max="7168" width="5.28515625" style="3" customWidth="1"/>
    <col min="7169" max="7169" width="0" style="3" hidden="1" customWidth="1"/>
    <col min="7170" max="7170" width="6.7109375" style="3" customWidth="1"/>
    <col min="7171" max="7171" width="6.140625" style="3" customWidth="1"/>
    <col min="7172" max="7172" width="7.42578125" style="3" customWidth="1"/>
    <col min="7173" max="7173" width="6.7109375" style="3" customWidth="1"/>
    <col min="7174" max="7174" width="9.28515625" style="3" customWidth="1"/>
    <col min="7175" max="7176" width="12.140625" style="3" customWidth="1"/>
    <col min="7177" max="7177" width="13.85546875" style="3" customWidth="1"/>
    <col min="7178" max="7178" width="9.140625" style="3"/>
    <col min="7179" max="7180" width="11.85546875" style="3" customWidth="1"/>
    <col min="7181" max="7181" width="14" style="3" customWidth="1"/>
    <col min="7182" max="7190" width="9.140625" style="3"/>
    <col min="7191" max="7191" width="11" style="3" customWidth="1"/>
    <col min="7192" max="7195" width="9.140625" style="3"/>
    <col min="7196" max="7201" width="10.140625" style="3" customWidth="1"/>
    <col min="7202" max="7203" width="9.140625" style="3"/>
    <col min="7204" max="7204" width="12" style="3" bestFit="1" customWidth="1"/>
    <col min="7205" max="7415" width="9.140625" style="3"/>
    <col min="7416" max="7416" width="5.28515625" style="3" customWidth="1"/>
    <col min="7417" max="7417" width="35.28515625" style="3" customWidth="1"/>
    <col min="7418" max="7418" width="9.7109375" style="3" customWidth="1"/>
    <col min="7419" max="7419" width="6.7109375" style="3" customWidth="1"/>
    <col min="7420" max="7420" width="6.28515625" style="3" customWidth="1"/>
    <col min="7421" max="7421" width="9.140625" style="3"/>
    <col min="7422" max="7422" width="7.140625" style="3" customWidth="1"/>
    <col min="7423" max="7423" width="7.5703125" style="3" bestFit="1" customWidth="1"/>
    <col min="7424" max="7424" width="5.28515625" style="3" customWidth="1"/>
    <col min="7425" max="7425" width="0" style="3" hidden="1" customWidth="1"/>
    <col min="7426" max="7426" width="6.7109375" style="3" customWidth="1"/>
    <col min="7427" max="7427" width="6.140625" style="3" customWidth="1"/>
    <col min="7428" max="7428" width="7.42578125" style="3" customWidth="1"/>
    <col min="7429" max="7429" width="6.7109375" style="3" customWidth="1"/>
    <col min="7430" max="7430" width="9.28515625" style="3" customWidth="1"/>
    <col min="7431" max="7432" width="12.140625" style="3" customWidth="1"/>
    <col min="7433" max="7433" width="13.85546875" style="3" customWidth="1"/>
    <col min="7434" max="7434" width="9.140625" style="3"/>
    <col min="7435" max="7436" width="11.85546875" style="3" customWidth="1"/>
    <col min="7437" max="7437" width="14" style="3" customWidth="1"/>
    <col min="7438" max="7446" width="9.140625" style="3"/>
    <col min="7447" max="7447" width="11" style="3" customWidth="1"/>
    <col min="7448" max="7451" width="9.140625" style="3"/>
    <col min="7452" max="7457" width="10.140625" style="3" customWidth="1"/>
    <col min="7458" max="7459" width="9.140625" style="3"/>
    <col min="7460" max="7460" width="12" style="3" bestFit="1" customWidth="1"/>
    <col min="7461" max="7671" width="9.140625" style="3"/>
    <col min="7672" max="7672" width="5.28515625" style="3" customWidth="1"/>
    <col min="7673" max="7673" width="35.28515625" style="3" customWidth="1"/>
    <col min="7674" max="7674" width="9.7109375" style="3" customWidth="1"/>
    <col min="7675" max="7675" width="6.7109375" style="3" customWidth="1"/>
    <col min="7676" max="7676" width="6.28515625" style="3" customWidth="1"/>
    <col min="7677" max="7677" width="9.140625" style="3"/>
    <col min="7678" max="7678" width="7.140625" style="3" customWidth="1"/>
    <col min="7679" max="7679" width="7.5703125" style="3" bestFit="1" customWidth="1"/>
    <col min="7680" max="7680" width="5.28515625" style="3" customWidth="1"/>
    <col min="7681" max="7681" width="0" style="3" hidden="1" customWidth="1"/>
    <col min="7682" max="7682" width="6.7109375" style="3" customWidth="1"/>
    <col min="7683" max="7683" width="6.140625" style="3" customWidth="1"/>
    <col min="7684" max="7684" width="7.42578125" style="3" customWidth="1"/>
    <col min="7685" max="7685" width="6.7109375" style="3" customWidth="1"/>
    <col min="7686" max="7686" width="9.28515625" style="3" customWidth="1"/>
    <col min="7687" max="7688" width="12.140625" style="3" customWidth="1"/>
    <col min="7689" max="7689" width="13.85546875" style="3" customWidth="1"/>
    <col min="7690" max="7690" width="9.140625" style="3"/>
    <col min="7691" max="7692" width="11.85546875" style="3" customWidth="1"/>
    <col min="7693" max="7693" width="14" style="3" customWidth="1"/>
    <col min="7694" max="7702" width="9.140625" style="3"/>
    <col min="7703" max="7703" width="11" style="3" customWidth="1"/>
    <col min="7704" max="7707" width="9.140625" style="3"/>
    <col min="7708" max="7713" width="10.140625" style="3" customWidth="1"/>
    <col min="7714" max="7715" width="9.140625" style="3"/>
    <col min="7716" max="7716" width="12" style="3" bestFit="1" customWidth="1"/>
    <col min="7717" max="7927" width="9.140625" style="3"/>
    <col min="7928" max="7928" width="5.28515625" style="3" customWidth="1"/>
    <col min="7929" max="7929" width="35.28515625" style="3" customWidth="1"/>
    <col min="7930" max="7930" width="9.7109375" style="3" customWidth="1"/>
    <col min="7931" max="7931" width="6.7109375" style="3" customWidth="1"/>
    <col min="7932" max="7932" width="6.28515625" style="3" customWidth="1"/>
    <col min="7933" max="7933" width="9.140625" style="3"/>
    <col min="7934" max="7934" width="7.140625" style="3" customWidth="1"/>
    <col min="7935" max="7935" width="7.5703125" style="3" bestFit="1" customWidth="1"/>
    <col min="7936" max="7936" width="5.28515625" style="3" customWidth="1"/>
    <col min="7937" max="7937" width="0" style="3" hidden="1" customWidth="1"/>
    <col min="7938" max="7938" width="6.7109375" style="3" customWidth="1"/>
    <col min="7939" max="7939" width="6.140625" style="3" customWidth="1"/>
    <col min="7940" max="7940" width="7.42578125" style="3" customWidth="1"/>
    <col min="7941" max="7941" width="6.7109375" style="3" customWidth="1"/>
    <col min="7942" max="7942" width="9.28515625" style="3" customWidth="1"/>
    <col min="7943" max="7944" width="12.140625" style="3" customWidth="1"/>
    <col min="7945" max="7945" width="13.85546875" style="3" customWidth="1"/>
    <col min="7946" max="7946" width="9.140625" style="3"/>
    <col min="7947" max="7948" width="11.85546875" style="3" customWidth="1"/>
    <col min="7949" max="7949" width="14" style="3" customWidth="1"/>
    <col min="7950" max="7958" width="9.140625" style="3"/>
    <col min="7959" max="7959" width="11" style="3" customWidth="1"/>
    <col min="7960" max="7963" width="9.140625" style="3"/>
    <col min="7964" max="7969" width="10.140625" style="3" customWidth="1"/>
    <col min="7970" max="7971" width="9.140625" style="3"/>
    <col min="7972" max="7972" width="12" style="3" bestFit="1" customWidth="1"/>
    <col min="7973" max="8183" width="9.140625" style="3"/>
    <col min="8184" max="8184" width="5.28515625" style="3" customWidth="1"/>
    <col min="8185" max="8185" width="35.28515625" style="3" customWidth="1"/>
    <col min="8186" max="8186" width="9.7109375" style="3" customWidth="1"/>
    <col min="8187" max="8187" width="6.7109375" style="3" customWidth="1"/>
    <col min="8188" max="8188" width="6.28515625" style="3" customWidth="1"/>
    <col min="8189" max="8189" width="9.140625" style="3"/>
    <col min="8190" max="8190" width="7.140625" style="3" customWidth="1"/>
    <col min="8191" max="8191" width="7.5703125" style="3" bestFit="1" customWidth="1"/>
    <col min="8192" max="8192" width="5.28515625" style="3" customWidth="1"/>
    <col min="8193" max="8193" width="0" style="3" hidden="1" customWidth="1"/>
    <col min="8194" max="8194" width="6.7109375" style="3" customWidth="1"/>
    <col min="8195" max="8195" width="6.140625" style="3" customWidth="1"/>
    <col min="8196" max="8196" width="7.42578125" style="3" customWidth="1"/>
    <col min="8197" max="8197" width="6.7109375" style="3" customWidth="1"/>
    <col min="8198" max="8198" width="9.28515625" style="3" customWidth="1"/>
    <col min="8199" max="8200" width="12.140625" style="3" customWidth="1"/>
    <col min="8201" max="8201" width="13.85546875" style="3" customWidth="1"/>
    <col min="8202" max="8202" width="9.140625" style="3"/>
    <col min="8203" max="8204" width="11.85546875" style="3" customWidth="1"/>
    <col min="8205" max="8205" width="14" style="3" customWidth="1"/>
    <col min="8206" max="8214" width="9.140625" style="3"/>
    <col min="8215" max="8215" width="11" style="3" customWidth="1"/>
    <col min="8216" max="8219" width="9.140625" style="3"/>
    <col min="8220" max="8225" width="10.140625" style="3" customWidth="1"/>
    <col min="8226" max="8227" width="9.140625" style="3"/>
    <col min="8228" max="8228" width="12" style="3" bestFit="1" customWidth="1"/>
    <col min="8229" max="8439" width="9.140625" style="3"/>
    <col min="8440" max="8440" width="5.28515625" style="3" customWidth="1"/>
    <col min="8441" max="8441" width="35.28515625" style="3" customWidth="1"/>
    <col min="8442" max="8442" width="9.7109375" style="3" customWidth="1"/>
    <col min="8443" max="8443" width="6.7109375" style="3" customWidth="1"/>
    <col min="8444" max="8444" width="6.28515625" style="3" customWidth="1"/>
    <col min="8445" max="8445" width="9.140625" style="3"/>
    <col min="8446" max="8446" width="7.140625" style="3" customWidth="1"/>
    <col min="8447" max="8447" width="7.5703125" style="3" bestFit="1" customWidth="1"/>
    <col min="8448" max="8448" width="5.28515625" style="3" customWidth="1"/>
    <col min="8449" max="8449" width="0" style="3" hidden="1" customWidth="1"/>
    <col min="8450" max="8450" width="6.7109375" style="3" customWidth="1"/>
    <col min="8451" max="8451" width="6.140625" style="3" customWidth="1"/>
    <col min="8452" max="8452" width="7.42578125" style="3" customWidth="1"/>
    <col min="8453" max="8453" width="6.7109375" style="3" customWidth="1"/>
    <col min="8454" max="8454" width="9.28515625" style="3" customWidth="1"/>
    <col min="8455" max="8456" width="12.140625" style="3" customWidth="1"/>
    <col min="8457" max="8457" width="13.85546875" style="3" customWidth="1"/>
    <col min="8458" max="8458" width="9.140625" style="3"/>
    <col min="8459" max="8460" width="11.85546875" style="3" customWidth="1"/>
    <col min="8461" max="8461" width="14" style="3" customWidth="1"/>
    <col min="8462" max="8470" width="9.140625" style="3"/>
    <col min="8471" max="8471" width="11" style="3" customWidth="1"/>
    <col min="8472" max="8475" width="9.140625" style="3"/>
    <col min="8476" max="8481" width="10.140625" style="3" customWidth="1"/>
    <col min="8482" max="8483" width="9.140625" style="3"/>
    <col min="8484" max="8484" width="12" style="3" bestFit="1" customWidth="1"/>
    <col min="8485" max="8695" width="9.140625" style="3"/>
    <col min="8696" max="8696" width="5.28515625" style="3" customWidth="1"/>
    <col min="8697" max="8697" width="35.28515625" style="3" customWidth="1"/>
    <col min="8698" max="8698" width="9.7109375" style="3" customWidth="1"/>
    <col min="8699" max="8699" width="6.7109375" style="3" customWidth="1"/>
    <col min="8700" max="8700" width="6.28515625" style="3" customWidth="1"/>
    <col min="8701" max="8701" width="9.140625" style="3"/>
    <col min="8702" max="8702" width="7.140625" style="3" customWidth="1"/>
    <col min="8703" max="8703" width="7.5703125" style="3" bestFit="1" customWidth="1"/>
    <col min="8704" max="8704" width="5.28515625" style="3" customWidth="1"/>
    <col min="8705" max="8705" width="0" style="3" hidden="1" customWidth="1"/>
    <col min="8706" max="8706" width="6.7109375" style="3" customWidth="1"/>
    <col min="8707" max="8707" width="6.140625" style="3" customWidth="1"/>
    <col min="8708" max="8708" width="7.42578125" style="3" customWidth="1"/>
    <col min="8709" max="8709" width="6.7109375" style="3" customWidth="1"/>
    <col min="8710" max="8710" width="9.28515625" style="3" customWidth="1"/>
    <col min="8711" max="8712" width="12.140625" style="3" customWidth="1"/>
    <col min="8713" max="8713" width="13.85546875" style="3" customWidth="1"/>
    <col min="8714" max="8714" width="9.140625" style="3"/>
    <col min="8715" max="8716" width="11.85546875" style="3" customWidth="1"/>
    <col min="8717" max="8717" width="14" style="3" customWidth="1"/>
    <col min="8718" max="8726" width="9.140625" style="3"/>
    <col min="8727" max="8727" width="11" style="3" customWidth="1"/>
    <col min="8728" max="8731" width="9.140625" style="3"/>
    <col min="8732" max="8737" width="10.140625" style="3" customWidth="1"/>
    <col min="8738" max="8739" width="9.140625" style="3"/>
    <col min="8740" max="8740" width="12" style="3" bestFit="1" customWidth="1"/>
    <col min="8741" max="8951" width="9.140625" style="3"/>
    <col min="8952" max="8952" width="5.28515625" style="3" customWidth="1"/>
    <col min="8953" max="8953" width="35.28515625" style="3" customWidth="1"/>
    <col min="8954" max="8954" width="9.7109375" style="3" customWidth="1"/>
    <col min="8955" max="8955" width="6.7109375" style="3" customWidth="1"/>
    <col min="8956" max="8956" width="6.28515625" style="3" customWidth="1"/>
    <col min="8957" max="8957" width="9.140625" style="3"/>
    <col min="8958" max="8958" width="7.140625" style="3" customWidth="1"/>
    <col min="8959" max="8959" width="7.5703125" style="3" bestFit="1" customWidth="1"/>
    <col min="8960" max="8960" width="5.28515625" style="3" customWidth="1"/>
    <col min="8961" max="8961" width="0" style="3" hidden="1" customWidth="1"/>
    <col min="8962" max="8962" width="6.7109375" style="3" customWidth="1"/>
    <col min="8963" max="8963" width="6.140625" style="3" customWidth="1"/>
    <col min="8964" max="8964" width="7.42578125" style="3" customWidth="1"/>
    <col min="8965" max="8965" width="6.7109375" style="3" customWidth="1"/>
    <col min="8966" max="8966" width="9.28515625" style="3" customWidth="1"/>
    <col min="8967" max="8968" width="12.140625" style="3" customWidth="1"/>
    <col min="8969" max="8969" width="13.85546875" style="3" customWidth="1"/>
    <col min="8970" max="8970" width="9.140625" style="3"/>
    <col min="8971" max="8972" width="11.85546875" style="3" customWidth="1"/>
    <col min="8973" max="8973" width="14" style="3" customWidth="1"/>
    <col min="8974" max="8982" width="9.140625" style="3"/>
    <col min="8983" max="8983" width="11" style="3" customWidth="1"/>
    <col min="8984" max="8987" width="9.140625" style="3"/>
    <col min="8988" max="8993" width="10.140625" style="3" customWidth="1"/>
    <col min="8994" max="8995" width="9.140625" style="3"/>
    <col min="8996" max="8996" width="12" style="3" bestFit="1" customWidth="1"/>
    <col min="8997" max="9207" width="9.140625" style="3"/>
    <col min="9208" max="9208" width="5.28515625" style="3" customWidth="1"/>
    <col min="9209" max="9209" width="35.28515625" style="3" customWidth="1"/>
    <col min="9210" max="9210" width="9.7109375" style="3" customWidth="1"/>
    <col min="9211" max="9211" width="6.7109375" style="3" customWidth="1"/>
    <col min="9212" max="9212" width="6.28515625" style="3" customWidth="1"/>
    <col min="9213" max="9213" width="9.140625" style="3"/>
    <col min="9214" max="9214" width="7.140625" style="3" customWidth="1"/>
    <col min="9215" max="9215" width="7.5703125" style="3" bestFit="1" customWidth="1"/>
    <col min="9216" max="9216" width="5.28515625" style="3" customWidth="1"/>
    <col min="9217" max="9217" width="0" style="3" hidden="1" customWidth="1"/>
    <col min="9218" max="9218" width="6.7109375" style="3" customWidth="1"/>
    <col min="9219" max="9219" width="6.140625" style="3" customWidth="1"/>
    <col min="9220" max="9220" width="7.42578125" style="3" customWidth="1"/>
    <col min="9221" max="9221" width="6.7109375" style="3" customWidth="1"/>
    <col min="9222" max="9222" width="9.28515625" style="3" customWidth="1"/>
    <col min="9223" max="9224" width="12.140625" style="3" customWidth="1"/>
    <col min="9225" max="9225" width="13.85546875" style="3" customWidth="1"/>
    <col min="9226" max="9226" width="9.140625" style="3"/>
    <col min="9227" max="9228" width="11.85546875" style="3" customWidth="1"/>
    <col min="9229" max="9229" width="14" style="3" customWidth="1"/>
    <col min="9230" max="9238" width="9.140625" style="3"/>
    <col min="9239" max="9239" width="11" style="3" customWidth="1"/>
    <col min="9240" max="9243" width="9.140625" style="3"/>
    <col min="9244" max="9249" width="10.140625" style="3" customWidth="1"/>
    <col min="9250" max="9251" width="9.140625" style="3"/>
    <col min="9252" max="9252" width="12" style="3" bestFit="1" customWidth="1"/>
    <col min="9253" max="9463" width="9.140625" style="3"/>
    <col min="9464" max="9464" width="5.28515625" style="3" customWidth="1"/>
    <col min="9465" max="9465" width="35.28515625" style="3" customWidth="1"/>
    <col min="9466" max="9466" width="9.7109375" style="3" customWidth="1"/>
    <col min="9467" max="9467" width="6.7109375" style="3" customWidth="1"/>
    <col min="9468" max="9468" width="6.28515625" style="3" customWidth="1"/>
    <col min="9469" max="9469" width="9.140625" style="3"/>
    <col min="9470" max="9470" width="7.140625" style="3" customWidth="1"/>
    <col min="9471" max="9471" width="7.5703125" style="3" bestFit="1" customWidth="1"/>
    <col min="9472" max="9472" width="5.28515625" style="3" customWidth="1"/>
    <col min="9473" max="9473" width="0" style="3" hidden="1" customWidth="1"/>
    <col min="9474" max="9474" width="6.7109375" style="3" customWidth="1"/>
    <col min="9475" max="9475" width="6.140625" style="3" customWidth="1"/>
    <col min="9476" max="9476" width="7.42578125" style="3" customWidth="1"/>
    <col min="9477" max="9477" width="6.7109375" style="3" customWidth="1"/>
    <col min="9478" max="9478" width="9.28515625" style="3" customWidth="1"/>
    <col min="9479" max="9480" width="12.140625" style="3" customWidth="1"/>
    <col min="9481" max="9481" width="13.85546875" style="3" customWidth="1"/>
    <col min="9482" max="9482" width="9.140625" style="3"/>
    <col min="9483" max="9484" width="11.85546875" style="3" customWidth="1"/>
    <col min="9485" max="9485" width="14" style="3" customWidth="1"/>
    <col min="9486" max="9494" width="9.140625" style="3"/>
    <col min="9495" max="9495" width="11" style="3" customWidth="1"/>
    <col min="9496" max="9499" width="9.140625" style="3"/>
    <col min="9500" max="9505" width="10.140625" style="3" customWidth="1"/>
    <col min="9506" max="9507" width="9.140625" style="3"/>
    <col min="9508" max="9508" width="12" style="3" bestFit="1" customWidth="1"/>
    <col min="9509" max="9719" width="9.140625" style="3"/>
    <col min="9720" max="9720" width="5.28515625" style="3" customWidth="1"/>
    <col min="9721" max="9721" width="35.28515625" style="3" customWidth="1"/>
    <col min="9722" max="9722" width="9.7109375" style="3" customWidth="1"/>
    <col min="9723" max="9723" width="6.7109375" style="3" customWidth="1"/>
    <col min="9724" max="9724" width="6.28515625" style="3" customWidth="1"/>
    <col min="9725" max="9725" width="9.140625" style="3"/>
    <col min="9726" max="9726" width="7.140625" style="3" customWidth="1"/>
    <col min="9727" max="9727" width="7.5703125" style="3" bestFit="1" customWidth="1"/>
    <col min="9728" max="9728" width="5.28515625" style="3" customWidth="1"/>
    <col min="9729" max="9729" width="0" style="3" hidden="1" customWidth="1"/>
    <col min="9730" max="9730" width="6.7109375" style="3" customWidth="1"/>
    <col min="9731" max="9731" width="6.140625" style="3" customWidth="1"/>
    <col min="9732" max="9732" width="7.42578125" style="3" customWidth="1"/>
    <col min="9733" max="9733" width="6.7109375" style="3" customWidth="1"/>
    <col min="9734" max="9734" width="9.28515625" style="3" customWidth="1"/>
    <col min="9735" max="9736" width="12.140625" style="3" customWidth="1"/>
    <col min="9737" max="9737" width="13.85546875" style="3" customWidth="1"/>
    <col min="9738" max="9738" width="9.140625" style="3"/>
    <col min="9739" max="9740" width="11.85546875" style="3" customWidth="1"/>
    <col min="9741" max="9741" width="14" style="3" customWidth="1"/>
    <col min="9742" max="9750" width="9.140625" style="3"/>
    <col min="9751" max="9751" width="11" style="3" customWidth="1"/>
    <col min="9752" max="9755" width="9.140625" style="3"/>
    <col min="9756" max="9761" width="10.140625" style="3" customWidth="1"/>
    <col min="9762" max="9763" width="9.140625" style="3"/>
    <col min="9764" max="9764" width="12" style="3" bestFit="1" customWidth="1"/>
    <col min="9765" max="9975" width="9.140625" style="3"/>
    <col min="9976" max="9976" width="5.28515625" style="3" customWidth="1"/>
    <col min="9977" max="9977" width="35.28515625" style="3" customWidth="1"/>
    <col min="9978" max="9978" width="9.7109375" style="3" customWidth="1"/>
    <col min="9979" max="9979" width="6.7109375" style="3" customWidth="1"/>
    <col min="9980" max="9980" width="6.28515625" style="3" customWidth="1"/>
    <col min="9981" max="9981" width="9.140625" style="3"/>
    <col min="9982" max="9982" width="7.140625" style="3" customWidth="1"/>
    <col min="9983" max="9983" width="7.5703125" style="3" bestFit="1" customWidth="1"/>
    <col min="9984" max="9984" width="5.28515625" style="3" customWidth="1"/>
    <col min="9985" max="9985" width="0" style="3" hidden="1" customWidth="1"/>
    <col min="9986" max="9986" width="6.7109375" style="3" customWidth="1"/>
    <col min="9987" max="9987" width="6.140625" style="3" customWidth="1"/>
    <col min="9988" max="9988" width="7.42578125" style="3" customWidth="1"/>
    <col min="9989" max="9989" width="6.7109375" style="3" customWidth="1"/>
    <col min="9990" max="9990" width="9.28515625" style="3" customWidth="1"/>
    <col min="9991" max="9992" width="12.140625" style="3" customWidth="1"/>
    <col min="9993" max="9993" width="13.85546875" style="3" customWidth="1"/>
    <col min="9994" max="9994" width="9.140625" style="3"/>
    <col min="9995" max="9996" width="11.85546875" style="3" customWidth="1"/>
    <col min="9997" max="9997" width="14" style="3" customWidth="1"/>
    <col min="9998" max="10006" width="9.140625" style="3"/>
    <col min="10007" max="10007" width="11" style="3" customWidth="1"/>
    <col min="10008" max="10011" width="9.140625" style="3"/>
    <col min="10012" max="10017" width="10.140625" style="3" customWidth="1"/>
    <col min="10018" max="10019" width="9.140625" style="3"/>
    <col min="10020" max="10020" width="12" style="3" bestFit="1" customWidth="1"/>
    <col min="10021" max="10231" width="9.140625" style="3"/>
    <col min="10232" max="10232" width="5.28515625" style="3" customWidth="1"/>
    <col min="10233" max="10233" width="35.28515625" style="3" customWidth="1"/>
    <col min="10234" max="10234" width="9.7109375" style="3" customWidth="1"/>
    <col min="10235" max="10235" width="6.7109375" style="3" customWidth="1"/>
    <col min="10236" max="10236" width="6.28515625" style="3" customWidth="1"/>
    <col min="10237" max="10237" width="9.140625" style="3"/>
    <col min="10238" max="10238" width="7.140625" style="3" customWidth="1"/>
    <col min="10239" max="10239" width="7.5703125" style="3" bestFit="1" customWidth="1"/>
    <col min="10240" max="10240" width="5.28515625" style="3" customWidth="1"/>
    <col min="10241" max="10241" width="0" style="3" hidden="1" customWidth="1"/>
    <col min="10242" max="10242" width="6.7109375" style="3" customWidth="1"/>
    <col min="10243" max="10243" width="6.140625" style="3" customWidth="1"/>
    <col min="10244" max="10244" width="7.42578125" style="3" customWidth="1"/>
    <col min="10245" max="10245" width="6.7109375" style="3" customWidth="1"/>
    <col min="10246" max="10246" width="9.28515625" style="3" customWidth="1"/>
    <col min="10247" max="10248" width="12.140625" style="3" customWidth="1"/>
    <col min="10249" max="10249" width="13.85546875" style="3" customWidth="1"/>
    <col min="10250" max="10250" width="9.140625" style="3"/>
    <col min="10251" max="10252" width="11.85546875" style="3" customWidth="1"/>
    <col min="10253" max="10253" width="14" style="3" customWidth="1"/>
    <col min="10254" max="10262" width="9.140625" style="3"/>
    <col min="10263" max="10263" width="11" style="3" customWidth="1"/>
    <col min="10264" max="10267" width="9.140625" style="3"/>
    <col min="10268" max="10273" width="10.140625" style="3" customWidth="1"/>
    <col min="10274" max="10275" width="9.140625" style="3"/>
    <col min="10276" max="10276" width="12" style="3" bestFit="1" customWidth="1"/>
    <col min="10277" max="10487" width="9.140625" style="3"/>
    <col min="10488" max="10488" width="5.28515625" style="3" customWidth="1"/>
    <col min="10489" max="10489" width="35.28515625" style="3" customWidth="1"/>
    <col min="10490" max="10490" width="9.7109375" style="3" customWidth="1"/>
    <col min="10491" max="10491" width="6.7109375" style="3" customWidth="1"/>
    <col min="10492" max="10492" width="6.28515625" style="3" customWidth="1"/>
    <col min="10493" max="10493" width="9.140625" style="3"/>
    <col min="10494" max="10494" width="7.140625" style="3" customWidth="1"/>
    <col min="10495" max="10495" width="7.5703125" style="3" bestFit="1" customWidth="1"/>
    <col min="10496" max="10496" width="5.28515625" style="3" customWidth="1"/>
    <col min="10497" max="10497" width="0" style="3" hidden="1" customWidth="1"/>
    <col min="10498" max="10498" width="6.7109375" style="3" customWidth="1"/>
    <col min="10499" max="10499" width="6.140625" style="3" customWidth="1"/>
    <col min="10500" max="10500" width="7.42578125" style="3" customWidth="1"/>
    <col min="10501" max="10501" width="6.7109375" style="3" customWidth="1"/>
    <col min="10502" max="10502" width="9.28515625" style="3" customWidth="1"/>
    <col min="10503" max="10504" width="12.140625" style="3" customWidth="1"/>
    <col min="10505" max="10505" width="13.85546875" style="3" customWidth="1"/>
    <col min="10506" max="10506" width="9.140625" style="3"/>
    <col min="10507" max="10508" width="11.85546875" style="3" customWidth="1"/>
    <col min="10509" max="10509" width="14" style="3" customWidth="1"/>
    <col min="10510" max="10518" width="9.140625" style="3"/>
    <col min="10519" max="10519" width="11" style="3" customWidth="1"/>
    <col min="10520" max="10523" width="9.140625" style="3"/>
    <col min="10524" max="10529" width="10.140625" style="3" customWidth="1"/>
    <col min="10530" max="10531" width="9.140625" style="3"/>
    <col min="10532" max="10532" width="12" style="3" bestFit="1" customWidth="1"/>
    <col min="10533" max="10743" width="9.140625" style="3"/>
    <col min="10744" max="10744" width="5.28515625" style="3" customWidth="1"/>
    <col min="10745" max="10745" width="35.28515625" style="3" customWidth="1"/>
    <col min="10746" max="10746" width="9.7109375" style="3" customWidth="1"/>
    <col min="10747" max="10747" width="6.7109375" style="3" customWidth="1"/>
    <col min="10748" max="10748" width="6.28515625" style="3" customWidth="1"/>
    <col min="10749" max="10749" width="9.140625" style="3"/>
    <col min="10750" max="10750" width="7.140625" style="3" customWidth="1"/>
    <col min="10751" max="10751" width="7.5703125" style="3" bestFit="1" customWidth="1"/>
    <col min="10752" max="10752" width="5.28515625" style="3" customWidth="1"/>
    <col min="10753" max="10753" width="0" style="3" hidden="1" customWidth="1"/>
    <col min="10754" max="10754" width="6.7109375" style="3" customWidth="1"/>
    <col min="10755" max="10755" width="6.140625" style="3" customWidth="1"/>
    <col min="10756" max="10756" width="7.42578125" style="3" customWidth="1"/>
    <col min="10757" max="10757" width="6.7109375" style="3" customWidth="1"/>
    <col min="10758" max="10758" width="9.28515625" style="3" customWidth="1"/>
    <col min="10759" max="10760" width="12.140625" style="3" customWidth="1"/>
    <col min="10761" max="10761" width="13.85546875" style="3" customWidth="1"/>
    <col min="10762" max="10762" width="9.140625" style="3"/>
    <col min="10763" max="10764" width="11.85546875" style="3" customWidth="1"/>
    <col min="10765" max="10765" width="14" style="3" customWidth="1"/>
    <col min="10766" max="10774" width="9.140625" style="3"/>
    <col min="10775" max="10775" width="11" style="3" customWidth="1"/>
    <col min="10776" max="10779" width="9.140625" style="3"/>
    <col min="10780" max="10785" width="10.140625" style="3" customWidth="1"/>
    <col min="10786" max="10787" width="9.140625" style="3"/>
    <col min="10788" max="10788" width="12" style="3" bestFit="1" customWidth="1"/>
    <col min="10789" max="10999" width="9.140625" style="3"/>
    <col min="11000" max="11000" width="5.28515625" style="3" customWidth="1"/>
    <col min="11001" max="11001" width="35.28515625" style="3" customWidth="1"/>
    <col min="11002" max="11002" width="9.7109375" style="3" customWidth="1"/>
    <col min="11003" max="11003" width="6.7109375" style="3" customWidth="1"/>
    <col min="11004" max="11004" width="6.28515625" style="3" customWidth="1"/>
    <col min="11005" max="11005" width="9.140625" style="3"/>
    <col min="11006" max="11006" width="7.140625" style="3" customWidth="1"/>
    <col min="11007" max="11007" width="7.5703125" style="3" bestFit="1" customWidth="1"/>
    <col min="11008" max="11008" width="5.28515625" style="3" customWidth="1"/>
    <col min="11009" max="11009" width="0" style="3" hidden="1" customWidth="1"/>
    <col min="11010" max="11010" width="6.7109375" style="3" customWidth="1"/>
    <col min="11011" max="11011" width="6.140625" style="3" customWidth="1"/>
    <col min="11012" max="11012" width="7.42578125" style="3" customWidth="1"/>
    <col min="11013" max="11013" width="6.7109375" style="3" customWidth="1"/>
    <col min="11014" max="11014" width="9.28515625" style="3" customWidth="1"/>
    <col min="11015" max="11016" width="12.140625" style="3" customWidth="1"/>
    <col min="11017" max="11017" width="13.85546875" style="3" customWidth="1"/>
    <col min="11018" max="11018" width="9.140625" style="3"/>
    <col min="11019" max="11020" width="11.85546875" style="3" customWidth="1"/>
    <col min="11021" max="11021" width="14" style="3" customWidth="1"/>
    <col min="11022" max="11030" width="9.140625" style="3"/>
    <col min="11031" max="11031" width="11" style="3" customWidth="1"/>
    <col min="11032" max="11035" width="9.140625" style="3"/>
    <col min="11036" max="11041" width="10.140625" style="3" customWidth="1"/>
    <col min="11042" max="11043" width="9.140625" style="3"/>
    <col min="11044" max="11044" width="12" style="3" bestFit="1" customWidth="1"/>
    <col min="11045" max="11255" width="9.140625" style="3"/>
    <col min="11256" max="11256" width="5.28515625" style="3" customWidth="1"/>
    <col min="11257" max="11257" width="35.28515625" style="3" customWidth="1"/>
    <col min="11258" max="11258" width="9.7109375" style="3" customWidth="1"/>
    <col min="11259" max="11259" width="6.7109375" style="3" customWidth="1"/>
    <col min="11260" max="11260" width="6.28515625" style="3" customWidth="1"/>
    <col min="11261" max="11261" width="9.140625" style="3"/>
    <col min="11262" max="11262" width="7.140625" style="3" customWidth="1"/>
    <col min="11263" max="11263" width="7.5703125" style="3" bestFit="1" customWidth="1"/>
    <col min="11264" max="11264" width="5.28515625" style="3" customWidth="1"/>
    <col min="11265" max="11265" width="0" style="3" hidden="1" customWidth="1"/>
    <col min="11266" max="11266" width="6.7109375" style="3" customWidth="1"/>
    <col min="11267" max="11267" width="6.140625" style="3" customWidth="1"/>
    <col min="11268" max="11268" width="7.42578125" style="3" customWidth="1"/>
    <col min="11269" max="11269" width="6.7109375" style="3" customWidth="1"/>
    <col min="11270" max="11270" width="9.28515625" style="3" customWidth="1"/>
    <col min="11271" max="11272" width="12.140625" style="3" customWidth="1"/>
    <col min="11273" max="11273" width="13.85546875" style="3" customWidth="1"/>
    <col min="11274" max="11274" width="9.140625" style="3"/>
    <col min="11275" max="11276" width="11.85546875" style="3" customWidth="1"/>
    <col min="11277" max="11277" width="14" style="3" customWidth="1"/>
    <col min="11278" max="11286" width="9.140625" style="3"/>
    <col min="11287" max="11287" width="11" style="3" customWidth="1"/>
    <col min="11288" max="11291" width="9.140625" style="3"/>
    <col min="11292" max="11297" width="10.140625" style="3" customWidth="1"/>
    <col min="11298" max="11299" width="9.140625" style="3"/>
    <col min="11300" max="11300" width="12" style="3" bestFit="1" customWidth="1"/>
    <col min="11301" max="11511" width="9.140625" style="3"/>
    <col min="11512" max="11512" width="5.28515625" style="3" customWidth="1"/>
    <col min="11513" max="11513" width="35.28515625" style="3" customWidth="1"/>
    <col min="11514" max="11514" width="9.7109375" style="3" customWidth="1"/>
    <col min="11515" max="11515" width="6.7109375" style="3" customWidth="1"/>
    <col min="11516" max="11516" width="6.28515625" style="3" customWidth="1"/>
    <col min="11517" max="11517" width="9.140625" style="3"/>
    <col min="11518" max="11518" width="7.140625" style="3" customWidth="1"/>
    <col min="11519" max="11519" width="7.5703125" style="3" bestFit="1" customWidth="1"/>
    <col min="11520" max="11520" width="5.28515625" style="3" customWidth="1"/>
    <col min="11521" max="11521" width="0" style="3" hidden="1" customWidth="1"/>
    <col min="11522" max="11522" width="6.7109375" style="3" customWidth="1"/>
    <col min="11523" max="11523" width="6.140625" style="3" customWidth="1"/>
    <col min="11524" max="11524" width="7.42578125" style="3" customWidth="1"/>
    <col min="11525" max="11525" width="6.7109375" style="3" customWidth="1"/>
    <col min="11526" max="11526" width="9.28515625" style="3" customWidth="1"/>
    <col min="11527" max="11528" width="12.140625" style="3" customWidth="1"/>
    <col min="11529" max="11529" width="13.85546875" style="3" customWidth="1"/>
    <col min="11530" max="11530" width="9.140625" style="3"/>
    <col min="11531" max="11532" width="11.85546875" style="3" customWidth="1"/>
    <col min="11533" max="11533" width="14" style="3" customWidth="1"/>
    <col min="11534" max="11542" width="9.140625" style="3"/>
    <col min="11543" max="11543" width="11" style="3" customWidth="1"/>
    <col min="11544" max="11547" width="9.140625" style="3"/>
    <col min="11548" max="11553" width="10.140625" style="3" customWidth="1"/>
    <col min="11554" max="11555" width="9.140625" style="3"/>
    <col min="11556" max="11556" width="12" style="3" bestFit="1" customWidth="1"/>
    <col min="11557" max="11767" width="9.140625" style="3"/>
    <col min="11768" max="11768" width="5.28515625" style="3" customWidth="1"/>
    <col min="11769" max="11769" width="35.28515625" style="3" customWidth="1"/>
    <col min="11770" max="11770" width="9.7109375" style="3" customWidth="1"/>
    <col min="11771" max="11771" width="6.7109375" style="3" customWidth="1"/>
    <col min="11772" max="11772" width="6.28515625" style="3" customWidth="1"/>
    <col min="11773" max="11773" width="9.140625" style="3"/>
    <col min="11774" max="11774" width="7.140625" style="3" customWidth="1"/>
    <col min="11775" max="11775" width="7.5703125" style="3" bestFit="1" customWidth="1"/>
    <col min="11776" max="11776" width="5.28515625" style="3" customWidth="1"/>
    <col min="11777" max="11777" width="0" style="3" hidden="1" customWidth="1"/>
    <col min="11778" max="11778" width="6.7109375" style="3" customWidth="1"/>
    <col min="11779" max="11779" width="6.140625" style="3" customWidth="1"/>
    <col min="11780" max="11780" width="7.42578125" style="3" customWidth="1"/>
    <col min="11781" max="11781" width="6.7109375" style="3" customWidth="1"/>
    <col min="11782" max="11782" width="9.28515625" style="3" customWidth="1"/>
    <col min="11783" max="11784" width="12.140625" style="3" customWidth="1"/>
    <col min="11785" max="11785" width="13.85546875" style="3" customWidth="1"/>
    <col min="11786" max="11786" width="9.140625" style="3"/>
    <col min="11787" max="11788" width="11.85546875" style="3" customWidth="1"/>
    <col min="11789" max="11789" width="14" style="3" customWidth="1"/>
    <col min="11790" max="11798" width="9.140625" style="3"/>
    <col min="11799" max="11799" width="11" style="3" customWidth="1"/>
    <col min="11800" max="11803" width="9.140625" style="3"/>
    <col min="11804" max="11809" width="10.140625" style="3" customWidth="1"/>
    <col min="11810" max="11811" width="9.140625" style="3"/>
    <col min="11812" max="11812" width="12" style="3" bestFit="1" customWidth="1"/>
    <col min="11813" max="12023" width="9.140625" style="3"/>
    <col min="12024" max="12024" width="5.28515625" style="3" customWidth="1"/>
    <col min="12025" max="12025" width="35.28515625" style="3" customWidth="1"/>
    <col min="12026" max="12026" width="9.7109375" style="3" customWidth="1"/>
    <col min="12027" max="12027" width="6.7109375" style="3" customWidth="1"/>
    <col min="12028" max="12028" width="6.28515625" style="3" customWidth="1"/>
    <col min="12029" max="12029" width="9.140625" style="3"/>
    <col min="12030" max="12030" width="7.140625" style="3" customWidth="1"/>
    <col min="12031" max="12031" width="7.5703125" style="3" bestFit="1" customWidth="1"/>
    <col min="12032" max="12032" width="5.28515625" style="3" customWidth="1"/>
    <col min="12033" max="12033" width="0" style="3" hidden="1" customWidth="1"/>
    <col min="12034" max="12034" width="6.7109375" style="3" customWidth="1"/>
    <col min="12035" max="12035" width="6.140625" style="3" customWidth="1"/>
    <col min="12036" max="12036" width="7.42578125" style="3" customWidth="1"/>
    <col min="12037" max="12037" width="6.7109375" style="3" customWidth="1"/>
    <col min="12038" max="12038" width="9.28515625" style="3" customWidth="1"/>
    <col min="12039" max="12040" width="12.140625" style="3" customWidth="1"/>
    <col min="12041" max="12041" width="13.85546875" style="3" customWidth="1"/>
    <col min="12042" max="12042" width="9.140625" style="3"/>
    <col min="12043" max="12044" width="11.85546875" style="3" customWidth="1"/>
    <col min="12045" max="12045" width="14" style="3" customWidth="1"/>
    <col min="12046" max="12054" width="9.140625" style="3"/>
    <col min="12055" max="12055" width="11" style="3" customWidth="1"/>
    <col min="12056" max="12059" width="9.140625" style="3"/>
    <col min="12060" max="12065" width="10.140625" style="3" customWidth="1"/>
    <col min="12066" max="12067" width="9.140625" style="3"/>
    <col min="12068" max="12068" width="12" style="3" bestFit="1" customWidth="1"/>
    <col min="12069" max="12279" width="9.140625" style="3"/>
    <col min="12280" max="12280" width="5.28515625" style="3" customWidth="1"/>
    <col min="12281" max="12281" width="35.28515625" style="3" customWidth="1"/>
    <col min="12282" max="12282" width="9.7109375" style="3" customWidth="1"/>
    <col min="12283" max="12283" width="6.7109375" style="3" customWidth="1"/>
    <col min="12284" max="12284" width="6.28515625" style="3" customWidth="1"/>
    <col min="12285" max="12285" width="9.140625" style="3"/>
    <col min="12286" max="12286" width="7.140625" style="3" customWidth="1"/>
    <col min="12287" max="12287" width="7.5703125" style="3" bestFit="1" customWidth="1"/>
    <col min="12288" max="12288" width="5.28515625" style="3" customWidth="1"/>
    <col min="12289" max="12289" width="0" style="3" hidden="1" customWidth="1"/>
    <col min="12290" max="12290" width="6.7109375" style="3" customWidth="1"/>
    <col min="12291" max="12291" width="6.140625" style="3" customWidth="1"/>
    <col min="12292" max="12292" width="7.42578125" style="3" customWidth="1"/>
    <col min="12293" max="12293" width="6.7109375" style="3" customWidth="1"/>
    <col min="12294" max="12294" width="9.28515625" style="3" customWidth="1"/>
    <col min="12295" max="12296" width="12.140625" style="3" customWidth="1"/>
    <col min="12297" max="12297" width="13.85546875" style="3" customWidth="1"/>
    <col min="12298" max="12298" width="9.140625" style="3"/>
    <col min="12299" max="12300" width="11.85546875" style="3" customWidth="1"/>
    <col min="12301" max="12301" width="14" style="3" customWidth="1"/>
    <col min="12302" max="12310" width="9.140625" style="3"/>
    <col min="12311" max="12311" width="11" style="3" customWidth="1"/>
    <col min="12312" max="12315" width="9.140625" style="3"/>
    <col min="12316" max="12321" width="10.140625" style="3" customWidth="1"/>
    <col min="12322" max="12323" width="9.140625" style="3"/>
    <col min="12324" max="12324" width="12" style="3" bestFit="1" customWidth="1"/>
    <col min="12325" max="12535" width="9.140625" style="3"/>
    <col min="12536" max="12536" width="5.28515625" style="3" customWidth="1"/>
    <col min="12537" max="12537" width="35.28515625" style="3" customWidth="1"/>
    <col min="12538" max="12538" width="9.7109375" style="3" customWidth="1"/>
    <col min="12539" max="12539" width="6.7109375" style="3" customWidth="1"/>
    <col min="12540" max="12540" width="6.28515625" style="3" customWidth="1"/>
    <col min="12541" max="12541" width="9.140625" style="3"/>
    <col min="12542" max="12542" width="7.140625" style="3" customWidth="1"/>
    <col min="12543" max="12543" width="7.5703125" style="3" bestFit="1" customWidth="1"/>
    <col min="12544" max="12544" width="5.28515625" style="3" customWidth="1"/>
    <col min="12545" max="12545" width="0" style="3" hidden="1" customWidth="1"/>
    <col min="12546" max="12546" width="6.7109375" style="3" customWidth="1"/>
    <col min="12547" max="12547" width="6.140625" style="3" customWidth="1"/>
    <col min="12548" max="12548" width="7.42578125" style="3" customWidth="1"/>
    <col min="12549" max="12549" width="6.7109375" style="3" customWidth="1"/>
    <col min="12550" max="12550" width="9.28515625" style="3" customWidth="1"/>
    <col min="12551" max="12552" width="12.140625" style="3" customWidth="1"/>
    <col min="12553" max="12553" width="13.85546875" style="3" customWidth="1"/>
    <col min="12554" max="12554" width="9.140625" style="3"/>
    <col min="12555" max="12556" width="11.85546875" style="3" customWidth="1"/>
    <col min="12557" max="12557" width="14" style="3" customWidth="1"/>
    <col min="12558" max="12566" width="9.140625" style="3"/>
    <col min="12567" max="12567" width="11" style="3" customWidth="1"/>
    <col min="12568" max="12571" width="9.140625" style="3"/>
    <col min="12572" max="12577" width="10.140625" style="3" customWidth="1"/>
    <col min="12578" max="12579" width="9.140625" style="3"/>
    <col min="12580" max="12580" width="12" style="3" bestFit="1" customWidth="1"/>
    <col min="12581" max="12791" width="9.140625" style="3"/>
    <col min="12792" max="12792" width="5.28515625" style="3" customWidth="1"/>
    <col min="12793" max="12793" width="35.28515625" style="3" customWidth="1"/>
    <col min="12794" max="12794" width="9.7109375" style="3" customWidth="1"/>
    <col min="12795" max="12795" width="6.7109375" style="3" customWidth="1"/>
    <col min="12796" max="12796" width="6.28515625" style="3" customWidth="1"/>
    <col min="12797" max="12797" width="9.140625" style="3"/>
    <col min="12798" max="12798" width="7.140625" style="3" customWidth="1"/>
    <col min="12799" max="12799" width="7.5703125" style="3" bestFit="1" customWidth="1"/>
    <col min="12800" max="12800" width="5.28515625" style="3" customWidth="1"/>
    <col min="12801" max="12801" width="0" style="3" hidden="1" customWidth="1"/>
    <col min="12802" max="12802" width="6.7109375" style="3" customWidth="1"/>
    <col min="12803" max="12803" width="6.140625" style="3" customWidth="1"/>
    <col min="12804" max="12804" width="7.42578125" style="3" customWidth="1"/>
    <col min="12805" max="12805" width="6.7109375" style="3" customWidth="1"/>
    <col min="12806" max="12806" width="9.28515625" style="3" customWidth="1"/>
    <col min="12807" max="12808" width="12.140625" style="3" customWidth="1"/>
    <col min="12809" max="12809" width="13.85546875" style="3" customWidth="1"/>
    <col min="12810" max="12810" width="9.140625" style="3"/>
    <col min="12811" max="12812" width="11.85546875" style="3" customWidth="1"/>
    <col min="12813" max="12813" width="14" style="3" customWidth="1"/>
    <col min="12814" max="12822" width="9.140625" style="3"/>
    <col min="12823" max="12823" width="11" style="3" customWidth="1"/>
    <col min="12824" max="12827" width="9.140625" style="3"/>
    <col min="12828" max="12833" width="10.140625" style="3" customWidth="1"/>
    <col min="12834" max="12835" width="9.140625" style="3"/>
    <col min="12836" max="12836" width="12" style="3" bestFit="1" customWidth="1"/>
    <col min="12837" max="13047" width="9.140625" style="3"/>
    <col min="13048" max="13048" width="5.28515625" style="3" customWidth="1"/>
    <col min="13049" max="13049" width="35.28515625" style="3" customWidth="1"/>
    <col min="13050" max="13050" width="9.7109375" style="3" customWidth="1"/>
    <col min="13051" max="13051" width="6.7109375" style="3" customWidth="1"/>
    <col min="13052" max="13052" width="6.28515625" style="3" customWidth="1"/>
    <col min="13053" max="13053" width="9.140625" style="3"/>
    <col min="13054" max="13054" width="7.140625" style="3" customWidth="1"/>
    <col min="13055" max="13055" width="7.5703125" style="3" bestFit="1" customWidth="1"/>
    <col min="13056" max="13056" width="5.28515625" style="3" customWidth="1"/>
    <col min="13057" max="13057" width="0" style="3" hidden="1" customWidth="1"/>
    <col min="13058" max="13058" width="6.7109375" style="3" customWidth="1"/>
    <col min="13059" max="13059" width="6.140625" style="3" customWidth="1"/>
    <col min="13060" max="13060" width="7.42578125" style="3" customWidth="1"/>
    <col min="13061" max="13061" width="6.7109375" style="3" customWidth="1"/>
    <col min="13062" max="13062" width="9.28515625" style="3" customWidth="1"/>
    <col min="13063" max="13064" width="12.140625" style="3" customWidth="1"/>
    <col min="13065" max="13065" width="13.85546875" style="3" customWidth="1"/>
    <col min="13066" max="13066" width="9.140625" style="3"/>
    <col min="13067" max="13068" width="11.85546875" style="3" customWidth="1"/>
    <col min="13069" max="13069" width="14" style="3" customWidth="1"/>
    <col min="13070" max="13078" width="9.140625" style="3"/>
    <col min="13079" max="13079" width="11" style="3" customWidth="1"/>
    <col min="13080" max="13083" width="9.140625" style="3"/>
    <col min="13084" max="13089" width="10.140625" style="3" customWidth="1"/>
    <col min="13090" max="13091" width="9.140625" style="3"/>
    <col min="13092" max="13092" width="12" style="3" bestFit="1" customWidth="1"/>
    <col min="13093" max="13303" width="9.140625" style="3"/>
    <col min="13304" max="13304" width="5.28515625" style="3" customWidth="1"/>
    <col min="13305" max="13305" width="35.28515625" style="3" customWidth="1"/>
    <col min="13306" max="13306" width="9.7109375" style="3" customWidth="1"/>
    <col min="13307" max="13307" width="6.7109375" style="3" customWidth="1"/>
    <col min="13308" max="13308" width="6.28515625" style="3" customWidth="1"/>
    <col min="13309" max="13309" width="9.140625" style="3"/>
    <col min="13310" max="13310" width="7.140625" style="3" customWidth="1"/>
    <col min="13311" max="13311" width="7.5703125" style="3" bestFit="1" customWidth="1"/>
    <col min="13312" max="13312" width="5.28515625" style="3" customWidth="1"/>
    <col min="13313" max="13313" width="0" style="3" hidden="1" customWidth="1"/>
    <col min="13314" max="13314" width="6.7109375" style="3" customWidth="1"/>
    <col min="13315" max="13315" width="6.140625" style="3" customWidth="1"/>
    <col min="13316" max="13316" width="7.42578125" style="3" customWidth="1"/>
    <col min="13317" max="13317" width="6.7109375" style="3" customWidth="1"/>
    <col min="13318" max="13318" width="9.28515625" style="3" customWidth="1"/>
    <col min="13319" max="13320" width="12.140625" style="3" customWidth="1"/>
    <col min="13321" max="13321" width="13.85546875" style="3" customWidth="1"/>
    <col min="13322" max="13322" width="9.140625" style="3"/>
    <col min="13323" max="13324" width="11.85546875" style="3" customWidth="1"/>
    <col min="13325" max="13325" width="14" style="3" customWidth="1"/>
    <col min="13326" max="13334" width="9.140625" style="3"/>
    <col min="13335" max="13335" width="11" style="3" customWidth="1"/>
    <col min="13336" max="13339" width="9.140625" style="3"/>
    <col min="13340" max="13345" width="10.140625" style="3" customWidth="1"/>
    <col min="13346" max="13347" width="9.140625" style="3"/>
    <col min="13348" max="13348" width="12" style="3" bestFit="1" customWidth="1"/>
    <col min="13349" max="13559" width="9.140625" style="3"/>
    <col min="13560" max="13560" width="5.28515625" style="3" customWidth="1"/>
    <col min="13561" max="13561" width="35.28515625" style="3" customWidth="1"/>
    <col min="13562" max="13562" width="9.7109375" style="3" customWidth="1"/>
    <col min="13563" max="13563" width="6.7109375" style="3" customWidth="1"/>
    <col min="13564" max="13564" width="6.28515625" style="3" customWidth="1"/>
    <col min="13565" max="13565" width="9.140625" style="3"/>
    <col min="13566" max="13566" width="7.140625" style="3" customWidth="1"/>
    <col min="13567" max="13567" width="7.5703125" style="3" bestFit="1" customWidth="1"/>
    <col min="13568" max="13568" width="5.28515625" style="3" customWidth="1"/>
    <col min="13569" max="13569" width="0" style="3" hidden="1" customWidth="1"/>
    <col min="13570" max="13570" width="6.7109375" style="3" customWidth="1"/>
    <col min="13571" max="13571" width="6.140625" style="3" customWidth="1"/>
    <col min="13572" max="13572" width="7.42578125" style="3" customWidth="1"/>
    <col min="13573" max="13573" width="6.7109375" style="3" customWidth="1"/>
    <col min="13574" max="13574" width="9.28515625" style="3" customWidth="1"/>
    <col min="13575" max="13576" width="12.140625" style="3" customWidth="1"/>
    <col min="13577" max="13577" width="13.85546875" style="3" customWidth="1"/>
    <col min="13578" max="13578" width="9.140625" style="3"/>
    <col min="13579" max="13580" width="11.85546875" style="3" customWidth="1"/>
    <col min="13581" max="13581" width="14" style="3" customWidth="1"/>
    <col min="13582" max="13590" width="9.140625" style="3"/>
    <col min="13591" max="13591" width="11" style="3" customWidth="1"/>
    <col min="13592" max="13595" width="9.140625" style="3"/>
    <col min="13596" max="13601" width="10.140625" style="3" customWidth="1"/>
    <col min="13602" max="13603" width="9.140625" style="3"/>
    <col min="13604" max="13604" width="12" style="3" bestFit="1" customWidth="1"/>
    <col min="13605" max="13815" width="9.140625" style="3"/>
    <col min="13816" max="13816" width="5.28515625" style="3" customWidth="1"/>
    <col min="13817" max="13817" width="35.28515625" style="3" customWidth="1"/>
    <col min="13818" max="13818" width="9.7109375" style="3" customWidth="1"/>
    <col min="13819" max="13819" width="6.7109375" style="3" customWidth="1"/>
    <col min="13820" max="13820" width="6.28515625" style="3" customWidth="1"/>
    <col min="13821" max="13821" width="9.140625" style="3"/>
    <col min="13822" max="13822" width="7.140625" style="3" customWidth="1"/>
    <col min="13823" max="13823" width="7.5703125" style="3" bestFit="1" customWidth="1"/>
    <col min="13824" max="13824" width="5.28515625" style="3" customWidth="1"/>
    <col min="13825" max="13825" width="0" style="3" hidden="1" customWidth="1"/>
    <col min="13826" max="13826" width="6.7109375" style="3" customWidth="1"/>
    <col min="13827" max="13827" width="6.140625" style="3" customWidth="1"/>
    <col min="13828" max="13828" width="7.42578125" style="3" customWidth="1"/>
    <col min="13829" max="13829" width="6.7109375" style="3" customWidth="1"/>
    <col min="13830" max="13830" width="9.28515625" style="3" customWidth="1"/>
    <col min="13831" max="13832" width="12.140625" style="3" customWidth="1"/>
    <col min="13833" max="13833" width="13.85546875" style="3" customWidth="1"/>
    <col min="13834" max="13834" width="9.140625" style="3"/>
    <col min="13835" max="13836" width="11.85546875" style="3" customWidth="1"/>
    <col min="13837" max="13837" width="14" style="3" customWidth="1"/>
    <col min="13838" max="13846" width="9.140625" style="3"/>
    <col min="13847" max="13847" width="11" style="3" customWidth="1"/>
    <col min="13848" max="13851" width="9.140625" style="3"/>
    <col min="13852" max="13857" width="10.140625" style="3" customWidth="1"/>
    <col min="13858" max="13859" width="9.140625" style="3"/>
    <col min="13860" max="13860" width="12" style="3" bestFit="1" customWidth="1"/>
    <col min="13861" max="14071" width="9.140625" style="3"/>
    <col min="14072" max="14072" width="5.28515625" style="3" customWidth="1"/>
    <col min="14073" max="14073" width="35.28515625" style="3" customWidth="1"/>
    <col min="14074" max="14074" width="9.7109375" style="3" customWidth="1"/>
    <col min="14075" max="14075" width="6.7109375" style="3" customWidth="1"/>
    <col min="14076" max="14076" width="6.28515625" style="3" customWidth="1"/>
    <col min="14077" max="14077" width="9.140625" style="3"/>
    <col min="14078" max="14078" width="7.140625" style="3" customWidth="1"/>
    <col min="14079" max="14079" width="7.5703125" style="3" bestFit="1" customWidth="1"/>
    <col min="14080" max="14080" width="5.28515625" style="3" customWidth="1"/>
    <col min="14081" max="14081" width="0" style="3" hidden="1" customWidth="1"/>
    <col min="14082" max="14082" width="6.7109375" style="3" customWidth="1"/>
    <col min="14083" max="14083" width="6.140625" style="3" customWidth="1"/>
    <col min="14084" max="14084" width="7.42578125" style="3" customWidth="1"/>
    <col min="14085" max="14085" width="6.7109375" style="3" customWidth="1"/>
    <col min="14086" max="14086" width="9.28515625" style="3" customWidth="1"/>
    <col min="14087" max="14088" width="12.140625" style="3" customWidth="1"/>
    <col min="14089" max="14089" width="13.85546875" style="3" customWidth="1"/>
    <col min="14090" max="14090" width="9.140625" style="3"/>
    <col min="14091" max="14092" width="11.85546875" style="3" customWidth="1"/>
    <col min="14093" max="14093" width="14" style="3" customWidth="1"/>
    <col min="14094" max="14102" width="9.140625" style="3"/>
    <col min="14103" max="14103" width="11" style="3" customWidth="1"/>
    <col min="14104" max="14107" width="9.140625" style="3"/>
    <col min="14108" max="14113" width="10.140625" style="3" customWidth="1"/>
    <col min="14114" max="14115" width="9.140625" style="3"/>
    <col min="14116" max="14116" width="12" style="3" bestFit="1" customWidth="1"/>
    <col min="14117" max="14327" width="9.140625" style="3"/>
    <col min="14328" max="14328" width="5.28515625" style="3" customWidth="1"/>
    <col min="14329" max="14329" width="35.28515625" style="3" customWidth="1"/>
    <col min="14330" max="14330" width="9.7109375" style="3" customWidth="1"/>
    <col min="14331" max="14331" width="6.7109375" style="3" customWidth="1"/>
    <col min="14332" max="14332" width="6.28515625" style="3" customWidth="1"/>
    <col min="14333" max="14333" width="9.140625" style="3"/>
    <col min="14334" max="14334" width="7.140625" style="3" customWidth="1"/>
    <col min="14335" max="14335" width="7.5703125" style="3" bestFit="1" customWidth="1"/>
    <col min="14336" max="14336" width="5.28515625" style="3" customWidth="1"/>
    <col min="14337" max="14337" width="0" style="3" hidden="1" customWidth="1"/>
    <col min="14338" max="14338" width="6.7109375" style="3" customWidth="1"/>
    <col min="14339" max="14339" width="6.140625" style="3" customWidth="1"/>
    <col min="14340" max="14340" width="7.42578125" style="3" customWidth="1"/>
    <col min="14341" max="14341" width="6.7109375" style="3" customWidth="1"/>
    <col min="14342" max="14342" width="9.28515625" style="3" customWidth="1"/>
    <col min="14343" max="14344" width="12.140625" style="3" customWidth="1"/>
    <col min="14345" max="14345" width="13.85546875" style="3" customWidth="1"/>
    <col min="14346" max="14346" width="9.140625" style="3"/>
    <col min="14347" max="14348" width="11.85546875" style="3" customWidth="1"/>
    <col min="14349" max="14349" width="14" style="3" customWidth="1"/>
    <col min="14350" max="14358" width="9.140625" style="3"/>
    <col min="14359" max="14359" width="11" style="3" customWidth="1"/>
    <col min="14360" max="14363" width="9.140625" style="3"/>
    <col min="14364" max="14369" width="10.140625" style="3" customWidth="1"/>
    <col min="14370" max="14371" width="9.140625" style="3"/>
    <col min="14372" max="14372" width="12" style="3" bestFit="1" customWidth="1"/>
    <col min="14373" max="14583" width="9.140625" style="3"/>
    <col min="14584" max="14584" width="5.28515625" style="3" customWidth="1"/>
    <col min="14585" max="14585" width="35.28515625" style="3" customWidth="1"/>
    <col min="14586" max="14586" width="9.7109375" style="3" customWidth="1"/>
    <col min="14587" max="14587" width="6.7109375" style="3" customWidth="1"/>
    <col min="14588" max="14588" width="6.28515625" style="3" customWidth="1"/>
    <col min="14589" max="14589" width="9.140625" style="3"/>
    <col min="14590" max="14590" width="7.140625" style="3" customWidth="1"/>
    <col min="14591" max="14591" width="7.5703125" style="3" bestFit="1" customWidth="1"/>
    <col min="14592" max="14592" width="5.28515625" style="3" customWidth="1"/>
    <col min="14593" max="14593" width="0" style="3" hidden="1" customWidth="1"/>
    <col min="14594" max="14594" width="6.7109375" style="3" customWidth="1"/>
    <col min="14595" max="14595" width="6.140625" style="3" customWidth="1"/>
    <col min="14596" max="14596" width="7.42578125" style="3" customWidth="1"/>
    <col min="14597" max="14597" width="6.7109375" style="3" customWidth="1"/>
    <col min="14598" max="14598" width="9.28515625" style="3" customWidth="1"/>
    <col min="14599" max="14600" width="12.140625" style="3" customWidth="1"/>
    <col min="14601" max="14601" width="13.85546875" style="3" customWidth="1"/>
    <col min="14602" max="14602" width="9.140625" style="3"/>
    <col min="14603" max="14604" width="11.85546875" style="3" customWidth="1"/>
    <col min="14605" max="14605" width="14" style="3" customWidth="1"/>
    <col min="14606" max="14614" width="9.140625" style="3"/>
    <col min="14615" max="14615" width="11" style="3" customWidth="1"/>
    <col min="14616" max="14619" width="9.140625" style="3"/>
    <col min="14620" max="14625" width="10.140625" style="3" customWidth="1"/>
    <col min="14626" max="14627" width="9.140625" style="3"/>
    <col min="14628" max="14628" width="12" style="3" bestFit="1" customWidth="1"/>
    <col min="14629" max="14839" width="9.140625" style="3"/>
    <col min="14840" max="14840" width="5.28515625" style="3" customWidth="1"/>
    <col min="14841" max="14841" width="35.28515625" style="3" customWidth="1"/>
    <col min="14842" max="14842" width="9.7109375" style="3" customWidth="1"/>
    <col min="14843" max="14843" width="6.7109375" style="3" customWidth="1"/>
    <col min="14844" max="14844" width="6.28515625" style="3" customWidth="1"/>
    <col min="14845" max="14845" width="9.140625" style="3"/>
    <col min="14846" max="14846" width="7.140625" style="3" customWidth="1"/>
    <col min="14847" max="14847" width="7.5703125" style="3" bestFit="1" customWidth="1"/>
    <col min="14848" max="14848" width="5.28515625" style="3" customWidth="1"/>
    <col min="14849" max="14849" width="0" style="3" hidden="1" customWidth="1"/>
    <col min="14850" max="14850" width="6.7109375" style="3" customWidth="1"/>
    <col min="14851" max="14851" width="6.140625" style="3" customWidth="1"/>
    <col min="14852" max="14852" width="7.42578125" style="3" customWidth="1"/>
    <col min="14853" max="14853" width="6.7109375" style="3" customWidth="1"/>
    <col min="14854" max="14854" width="9.28515625" style="3" customWidth="1"/>
    <col min="14855" max="14856" width="12.140625" style="3" customWidth="1"/>
    <col min="14857" max="14857" width="13.85546875" style="3" customWidth="1"/>
    <col min="14858" max="14858" width="9.140625" style="3"/>
    <col min="14859" max="14860" width="11.85546875" style="3" customWidth="1"/>
    <col min="14861" max="14861" width="14" style="3" customWidth="1"/>
    <col min="14862" max="14870" width="9.140625" style="3"/>
    <col min="14871" max="14871" width="11" style="3" customWidth="1"/>
    <col min="14872" max="14875" width="9.140625" style="3"/>
    <col min="14876" max="14881" width="10.140625" style="3" customWidth="1"/>
    <col min="14882" max="14883" width="9.140625" style="3"/>
    <col min="14884" max="14884" width="12" style="3" bestFit="1" customWidth="1"/>
    <col min="14885" max="15095" width="9.140625" style="3"/>
    <col min="15096" max="15096" width="5.28515625" style="3" customWidth="1"/>
    <col min="15097" max="15097" width="35.28515625" style="3" customWidth="1"/>
    <col min="15098" max="15098" width="9.7109375" style="3" customWidth="1"/>
    <col min="15099" max="15099" width="6.7109375" style="3" customWidth="1"/>
    <col min="15100" max="15100" width="6.28515625" style="3" customWidth="1"/>
    <col min="15101" max="15101" width="9.140625" style="3"/>
    <col min="15102" max="15102" width="7.140625" style="3" customWidth="1"/>
    <col min="15103" max="15103" width="7.5703125" style="3" bestFit="1" customWidth="1"/>
    <col min="15104" max="15104" width="5.28515625" style="3" customWidth="1"/>
    <col min="15105" max="15105" width="0" style="3" hidden="1" customWidth="1"/>
    <col min="15106" max="15106" width="6.7109375" style="3" customWidth="1"/>
    <col min="15107" max="15107" width="6.140625" style="3" customWidth="1"/>
    <col min="15108" max="15108" width="7.42578125" style="3" customWidth="1"/>
    <col min="15109" max="15109" width="6.7109375" style="3" customWidth="1"/>
    <col min="15110" max="15110" width="9.28515625" style="3" customWidth="1"/>
    <col min="15111" max="15112" width="12.140625" style="3" customWidth="1"/>
    <col min="15113" max="15113" width="13.85546875" style="3" customWidth="1"/>
    <col min="15114" max="15114" width="9.140625" style="3"/>
    <col min="15115" max="15116" width="11.85546875" style="3" customWidth="1"/>
    <col min="15117" max="15117" width="14" style="3" customWidth="1"/>
    <col min="15118" max="15126" width="9.140625" style="3"/>
    <col min="15127" max="15127" width="11" style="3" customWidth="1"/>
    <col min="15128" max="15131" width="9.140625" style="3"/>
    <col min="15132" max="15137" width="10.140625" style="3" customWidth="1"/>
    <col min="15138" max="15139" width="9.140625" style="3"/>
    <col min="15140" max="15140" width="12" style="3" bestFit="1" customWidth="1"/>
    <col min="15141" max="15351" width="9.140625" style="3"/>
    <col min="15352" max="15352" width="5.28515625" style="3" customWidth="1"/>
    <col min="15353" max="15353" width="35.28515625" style="3" customWidth="1"/>
    <col min="15354" max="15354" width="9.7109375" style="3" customWidth="1"/>
    <col min="15355" max="15355" width="6.7109375" style="3" customWidth="1"/>
    <col min="15356" max="15356" width="6.28515625" style="3" customWidth="1"/>
    <col min="15357" max="15357" width="9.140625" style="3"/>
    <col min="15358" max="15358" width="7.140625" style="3" customWidth="1"/>
    <col min="15359" max="15359" width="7.5703125" style="3" bestFit="1" customWidth="1"/>
    <col min="15360" max="15360" width="5.28515625" style="3" customWidth="1"/>
    <col min="15361" max="15361" width="0" style="3" hidden="1" customWidth="1"/>
    <col min="15362" max="15362" width="6.7109375" style="3" customWidth="1"/>
    <col min="15363" max="15363" width="6.140625" style="3" customWidth="1"/>
    <col min="15364" max="15364" width="7.42578125" style="3" customWidth="1"/>
    <col min="15365" max="15365" width="6.7109375" style="3" customWidth="1"/>
    <col min="15366" max="15366" width="9.28515625" style="3" customWidth="1"/>
    <col min="15367" max="15368" width="12.140625" style="3" customWidth="1"/>
    <col min="15369" max="15369" width="13.85546875" style="3" customWidth="1"/>
    <col min="15370" max="15370" width="9.140625" style="3"/>
    <col min="15371" max="15372" width="11.85546875" style="3" customWidth="1"/>
    <col min="15373" max="15373" width="14" style="3" customWidth="1"/>
    <col min="15374" max="15382" width="9.140625" style="3"/>
    <col min="15383" max="15383" width="11" style="3" customWidth="1"/>
    <col min="15384" max="15387" width="9.140625" style="3"/>
    <col min="15388" max="15393" width="10.140625" style="3" customWidth="1"/>
    <col min="15394" max="15395" width="9.140625" style="3"/>
    <col min="15396" max="15396" width="12" style="3" bestFit="1" customWidth="1"/>
    <col min="15397" max="15607" width="9.140625" style="3"/>
    <col min="15608" max="15608" width="5.28515625" style="3" customWidth="1"/>
    <col min="15609" max="15609" width="35.28515625" style="3" customWidth="1"/>
    <col min="15610" max="15610" width="9.7109375" style="3" customWidth="1"/>
    <col min="15611" max="15611" width="6.7109375" style="3" customWidth="1"/>
    <col min="15612" max="15612" width="6.28515625" style="3" customWidth="1"/>
    <col min="15613" max="15613" width="9.140625" style="3"/>
    <col min="15614" max="15614" width="7.140625" style="3" customWidth="1"/>
    <col min="15615" max="15615" width="7.5703125" style="3" bestFit="1" customWidth="1"/>
    <col min="15616" max="15616" width="5.28515625" style="3" customWidth="1"/>
    <col min="15617" max="15617" width="0" style="3" hidden="1" customWidth="1"/>
    <col min="15618" max="15618" width="6.7109375" style="3" customWidth="1"/>
    <col min="15619" max="15619" width="6.140625" style="3" customWidth="1"/>
    <col min="15620" max="15620" width="7.42578125" style="3" customWidth="1"/>
    <col min="15621" max="15621" width="6.7109375" style="3" customWidth="1"/>
    <col min="15622" max="15622" width="9.28515625" style="3" customWidth="1"/>
    <col min="15623" max="15624" width="12.140625" style="3" customWidth="1"/>
    <col min="15625" max="15625" width="13.85546875" style="3" customWidth="1"/>
    <col min="15626" max="15626" width="9.140625" style="3"/>
    <col min="15627" max="15628" width="11.85546875" style="3" customWidth="1"/>
    <col min="15629" max="15629" width="14" style="3" customWidth="1"/>
    <col min="15630" max="15638" width="9.140625" style="3"/>
    <col min="15639" max="15639" width="11" style="3" customWidth="1"/>
    <col min="15640" max="15643" width="9.140625" style="3"/>
    <col min="15644" max="15649" width="10.140625" style="3" customWidth="1"/>
    <col min="15650" max="15651" width="9.140625" style="3"/>
    <col min="15652" max="15652" width="12" style="3" bestFit="1" customWidth="1"/>
    <col min="15653" max="15863" width="9.140625" style="3"/>
    <col min="15864" max="15864" width="5.28515625" style="3" customWidth="1"/>
    <col min="15865" max="15865" width="35.28515625" style="3" customWidth="1"/>
    <col min="15866" max="15866" width="9.7109375" style="3" customWidth="1"/>
    <col min="15867" max="15867" width="6.7109375" style="3" customWidth="1"/>
    <col min="15868" max="15868" width="6.28515625" style="3" customWidth="1"/>
    <col min="15869" max="15869" width="9.140625" style="3"/>
    <col min="15870" max="15870" width="7.140625" style="3" customWidth="1"/>
    <col min="15871" max="15871" width="7.5703125" style="3" bestFit="1" customWidth="1"/>
    <col min="15872" max="15872" width="5.28515625" style="3" customWidth="1"/>
    <col min="15873" max="15873" width="0" style="3" hidden="1" customWidth="1"/>
    <col min="15874" max="15874" width="6.7109375" style="3" customWidth="1"/>
    <col min="15875" max="15875" width="6.140625" style="3" customWidth="1"/>
    <col min="15876" max="15876" width="7.42578125" style="3" customWidth="1"/>
    <col min="15877" max="15877" width="6.7109375" style="3" customWidth="1"/>
    <col min="15878" max="15878" width="9.28515625" style="3" customWidth="1"/>
    <col min="15879" max="15880" width="12.140625" style="3" customWidth="1"/>
    <col min="15881" max="15881" width="13.85546875" style="3" customWidth="1"/>
    <col min="15882" max="15882" width="9.140625" style="3"/>
    <col min="15883" max="15884" width="11.85546875" style="3" customWidth="1"/>
    <col min="15885" max="15885" width="14" style="3" customWidth="1"/>
    <col min="15886" max="15894" width="9.140625" style="3"/>
    <col min="15895" max="15895" width="11" style="3" customWidth="1"/>
    <col min="15896" max="15899" width="9.140625" style="3"/>
    <col min="15900" max="15905" width="10.140625" style="3" customWidth="1"/>
    <col min="15906" max="15907" width="9.140625" style="3"/>
    <col min="15908" max="15908" width="12" style="3" bestFit="1" customWidth="1"/>
    <col min="15909" max="16119" width="9.140625" style="3"/>
    <col min="16120" max="16120" width="5.28515625" style="3" customWidth="1"/>
    <col min="16121" max="16121" width="35.28515625" style="3" customWidth="1"/>
    <col min="16122" max="16122" width="9.7109375" style="3" customWidth="1"/>
    <col min="16123" max="16123" width="6.7109375" style="3" customWidth="1"/>
    <col min="16124" max="16124" width="6.28515625" style="3" customWidth="1"/>
    <col min="16125" max="16125" width="9.140625" style="3"/>
    <col min="16126" max="16126" width="7.140625" style="3" customWidth="1"/>
    <col min="16127" max="16127" width="7.5703125" style="3" bestFit="1" customWidth="1"/>
    <col min="16128" max="16128" width="5.28515625" style="3" customWidth="1"/>
    <col min="16129" max="16129" width="0" style="3" hidden="1" customWidth="1"/>
    <col min="16130" max="16130" width="6.7109375" style="3" customWidth="1"/>
    <col min="16131" max="16131" width="6.140625" style="3" customWidth="1"/>
    <col min="16132" max="16132" width="7.42578125" style="3" customWidth="1"/>
    <col min="16133" max="16133" width="6.7109375" style="3" customWidth="1"/>
    <col min="16134" max="16134" width="9.28515625" style="3" customWidth="1"/>
    <col min="16135" max="16136" width="12.140625" style="3" customWidth="1"/>
    <col min="16137" max="16137" width="13.85546875" style="3" customWidth="1"/>
    <col min="16138" max="16138" width="9.140625" style="3"/>
    <col min="16139" max="16140" width="11.85546875" style="3" customWidth="1"/>
    <col min="16141" max="16141" width="14" style="3" customWidth="1"/>
    <col min="16142" max="16150" width="9.140625" style="3"/>
    <col min="16151" max="16151" width="11" style="3" customWidth="1"/>
    <col min="16152" max="16155" width="9.140625" style="3"/>
    <col min="16156" max="16161" width="10.140625" style="3" customWidth="1"/>
    <col min="16162" max="16163" width="9.140625" style="3"/>
    <col min="16164" max="16164" width="12" style="3" bestFit="1" customWidth="1"/>
    <col min="16165" max="16384" width="9.140625" style="3"/>
  </cols>
  <sheetData>
    <row r="1" spans="1:36" ht="12.75" hidden="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36" ht="12.75" x14ac:dyDescent="0.2">
      <c r="A2" s="1" t="s">
        <v>45</v>
      </c>
      <c r="B2" s="2"/>
      <c r="E2" s="4" t="s">
        <v>46</v>
      </c>
      <c r="F2" s="2"/>
      <c r="G2" s="5"/>
      <c r="H2" s="5"/>
      <c r="J2" s="2"/>
      <c r="K2" s="2"/>
      <c r="N2" s="2"/>
      <c r="O2" s="2"/>
      <c r="P2" s="2"/>
      <c r="Q2" s="2"/>
      <c r="R2" s="2"/>
    </row>
    <row r="3" spans="1:36" x14ac:dyDescent="0.2">
      <c r="A3" s="6" t="s">
        <v>42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36" ht="20.25" x14ac:dyDescent="0.3">
      <c r="A4" s="2"/>
      <c r="B4" s="8" t="s">
        <v>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9"/>
      <c r="R4" s="9"/>
    </row>
    <row r="5" spans="1:36" ht="12.75" x14ac:dyDescent="0.2">
      <c r="A5" s="7"/>
      <c r="B5" s="10" t="s">
        <v>39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</row>
    <row r="6" spans="1:36" x14ac:dyDescent="0.2">
      <c r="A6" s="7"/>
      <c r="B6" s="12" t="s">
        <v>41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13"/>
      <c r="R6" s="13"/>
    </row>
    <row r="7" spans="1:36" ht="13.5" thickBo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36" s="25" customFormat="1" ht="15.75" customHeight="1" thickBot="1" x14ac:dyDescent="0.25">
      <c r="A8" s="15" t="s">
        <v>2</v>
      </c>
      <c r="B8" s="16" t="s">
        <v>3</v>
      </c>
      <c r="C8" s="16" t="s">
        <v>4</v>
      </c>
      <c r="D8" s="16" t="s">
        <v>5</v>
      </c>
      <c r="E8" s="16" t="s">
        <v>6</v>
      </c>
      <c r="F8" s="16" t="s">
        <v>7</v>
      </c>
      <c r="G8" s="16" t="s">
        <v>8</v>
      </c>
      <c r="H8" s="17" t="s">
        <v>9</v>
      </c>
      <c r="I8" s="17" t="s">
        <v>10</v>
      </c>
      <c r="J8" s="18" t="s">
        <v>11</v>
      </c>
      <c r="K8" s="17" t="s">
        <v>12</v>
      </c>
      <c r="L8" s="16" t="s">
        <v>13</v>
      </c>
      <c r="M8" s="16" t="s">
        <v>14</v>
      </c>
      <c r="N8" s="19" t="s">
        <v>15</v>
      </c>
      <c r="O8" s="20" t="s">
        <v>16</v>
      </c>
      <c r="P8" s="21"/>
      <c r="Q8" s="21"/>
      <c r="R8" s="22"/>
      <c r="S8" s="23" t="s">
        <v>17</v>
      </c>
      <c r="T8" s="23"/>
      <c r="U8" s="23"/>
      <c r="V8" s="23"/>
      <c r="W8" s="74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4" t="s">
        <v>18</v>
      </c>
    </row>
    <row r="9" spans="1:36" s="25" customFormat="1" ht="15.75" customHeight="1" thickBot="1" x14ac:dyDescent="0.25">
      <c r="A9" s="26"/>
      <c r="B9" s="27"/>
      <c r="C9" s="27"/>
      <c r="D9" s="27"/>
      <c r="E9" s="27"/>
      <c r="F9" s="27"/>
      <c r="G9" s="27"/>
      <c r="H9" s="28"/>
      <c r="I9" s="28"/>
      <c r="J9" s="29"/>
      <c r="K9" s="28"/>
      <c r="L9" s="28"/>
      <c r="M9" s="28"/>
      <c r="N9" s="30"/>
      <c r="O9" s="31" t="s">
        <v>19</v>
      </c>
      <c r="P9" s="32" t="s">
        <v>20</v>
      </c>
      <c r="Q9" s="32" t="s">
        <v>21</v>
      </c>
      <c r="R9" s="33" t="s">
        <v>22</v>
      </c>
      <c r="S9" s="34" t="s">
        <v>19</v>
      </c>
      <c r="T9" s="32" t="s">
        <v>20</v>
      </c>
      <c r="U9" s="32" t="s">
        <v>21</v>
      </c>
      <c r="V9" s="33" t="s">
        <v>22</v>
      </c>
      <c r="W9" s="73" t="s">
        <v>23</v>
      </c>
      <c r="X9" s="35" t="s">
        <v>24</v>
      </c>
      <c r="Y9" s="35" t="s">
        <v>25</v>
      </c>
      <c r="Z9" s="35" t="s">
        <v>26</v>
      </c>
      <c r="AA9" s="35" t="s">
        <v>27</v>
      </c>
      <c r="AB9" s="35"/>
      <c r="AC9" s="35"/>
      <c r="AD9" s="35"/>
      <c r="AE9" s="35" t="s">
        <v>28</v>
      </c>
      <c r="AF9" s="35" t="s">
        <v>29</v>
      </c>
      <c r="AG9" s="35" t="s">
        <v>30</v>
      </c>
      <c r="AH9" s="35" t="s">
        <v>31</v>
      </c>
      <c r="AI9" s="36" t="s">
        <v>32</v>
      </c>
      <c r="AJ9" s="37"/>
    </row>
    <row r="10" spans="1:36" s="25" customFormat="1" ht="15.75" customHeight="1" thickBot="1" x14ac:dyDescent="0.25">
      <c r="A10" s="38"/>
      <c r="B10" s="39"/>
      <c r="C10" s="39"/>
      <c r="D10" s="39"/>
      <c r="E10" s="39"/>
      <c r="F10" s="39"/>
      <c r="G10" s="39"/>
      <c r="H10" s="40"/>
      <c r="I10" s="40"/>
      <c r="J10" s="41"/>
      <c r="K10" s="40"/>
      <c r="L10" s="40"/>
      <c r="M10" s="40"/>
      <c r="N10" s="42"/>
      <c r="O10" s="43"/>
      <c r="P10" s="44"/>
      <c r="Q10" s="44"/>
      <c r="R10" s="45"/>
      <c r="S10" s="46"/>
      <c r="T10" s="44"/>
      <c r="U10" s="44"/>
      <c r="V10" s="45"/>
      <c r="W10" s="47"/>
      <c r="X10" s="47"/>
      <c r="Y10" s="47"/>
      <c r="Z10" s="47"/>
      <c r="AA10" s="48" t="s">
        <v>33</v>
      </c>
      <c r="AB10" s="48" t="s">
        <v>34</v>
      </c>
      <c r="AC10" s="48" t="s">
        <v>35</v>
      </c>
      <c r="AD10" s="48" t="s">
        <v>36</v>
      </c>
      <c r="AE10" s="47"/>
      <c r="AF10" s="47"/>
      <c r="AG10" s="47"/>
      <c r="AH10" s="47"/>
      <c r="AI10" s="49"/>
      <c r="AJ10" s="37"/>
    </row>
    <row r="11" spans="1:36" s="53" customFormat="1" thickBot="1" x14ac:dyDescent="0.25">
      <c r="A11" s="50">
        <v>1</v>
      </c>
      <c r="B11" s="51">
        <v>2</v>
      </c>
      <c r="C11" s="51">
        <v>3</v>
      </c>
      <c r="D11" s="51">
        <v>4</v>
      </c>
      <c r="E11" s="51">
        <v>5</v>
      </c>
      <c r="F11" s="51">
        <v>6</v>
      </c>
      <c r="G11" s="51">
        <v>7</v>
      </c>
      <c r="H11" s="51">
        <v>8</v>
      </c>
      <c r="I11" s="51">
        <v>9</v>
      </c>
      <c r="J11" s="51"/>
      <c r="K11" s="51">
        <v>10</v>
      </c>
      <c r="L11" s="51">
        <v>11</v>
      </c>
      <c r="M11" s="51">
        <v>12</v>
      </c>
      <c r="N11" s="51">
        <v>12</v>
      </c>
      <c r="O11" s="52">
        <v>13</v>
      </c>
      <c r="P11" s="52">
        <v>14</v>
      </c>
      <c r="Q11" s="52">
        <v>15</v>
      </c>
      <c r="R11" s="52">
        <v>17</v>
      </c>
      <c r="S11" s="52">
        <v>16</v>
      </c>
      <c r="T11" s="52">
        <v>17</v>
      </c>
      <c r="U11" s="52">
        <v>18</v>
      </c>
      <c r="V11" s="52">
        <v>21</v>
      </c>
      <c r="W11" s="52">
        <v>19</v>
      </c>
      <c r="X11" s="52">
        <v>20</v>
      </c>
      <c r="Y11" s="52">
        <v>21</v>
      </c>
      <c r="Z11" s="52">
        <v>22</v>
      </c>
      <c r="AA11" s="52">
        <v>23</v>
      </c>
      <c r="AB11" s="52">
        <v>24</v>
      </c>
      <c r="AC11" s="52">
        <v>25</v>
      </c>
      <c r="AD11" s="52">
        <v>26</v>
      </c>
      <c r="AE11" s="52">
        <v>27</v>
      </c>
      <c r="AF11" s="52">
        <v>28</v>
      </c>
      <c r="AG11" s="52">
        <v>29</v>
      </c>
      <c r="AH11" s="52">
        <v>30</v>
      </c>
      <c r="AI11" s="52">
        <v>31</v>
      </c>
      <c r="AJ11" s="52">
        <v>32</v>
      </c>
    </row>
    <row r="12" spans="1:36" s="25" customFormat="1" ht="11.25" x14ac:dyDescent="0.2">
      <c r="A12" s="54">
        <v>1</v>
      </c>
      <c r="B12" s="55" t="s">
        <v>47</v>
      </c>
      <c r="C12" s="56">
        <v>1</v>
      </c>
      <c r="D12" s="56" t="s">
        <v>48</v>
      </c>
      <c r="E12" s="56">
        <v>1</v>
      </c>
      <c r="F12" s="55" t="s">
        <v>49</v>
      </c>
      <c r="G12" s="56" t="s">
        <v>50</v>
      </c>
      <c r="H12" s="57" t="s">
        <v>51</v>
      </c>
      <c r="I12" s="58">
        <v>6.22</v>
      </c>
      <c r="J12" s="59">
        <v>17697</v>
      </c>
      <c r="K12" s="59">
        <f>I12*J12</f>
        <v>110075.34</v>
      </c>
      <c r="L12" s="54">
        <v>2</v>
      </c>
      <c r="M12" s="54"/>
      <c r="N12" s="59">
        <f>K12*L12</f>
        <v>220150.68</v>
      </c>
      <c r="O12" s="59">
        <f>ROUND(C12*N12,0)</f>
        <v>220151</v>
      </c>
      <c r="P12" s="60">
        <f>O12/L12/IF(M12&gt;0,M12,1)</f>
        <v>110075.5</v>
      </c>
      <c r="Q12" s="60">
        <f>P12*(L12-1)</f>
        <v>110075.5</v>
      </c>
      <c r="R12" s="60" t="str">
        <f>IF(M12&gt;1,(P12+Q12)*(M12-1),"")</f>
        <v/>
      </c>
      <c r="S12" s="59">
        <f>ROUND(N12*C12*0.1, 0)</f>
        <v>22015</v>
      </c>
      <c r="T12" s="60">
        <f>IF(S12&gt;0,S12/L12/IF(M12&gt;0,M12,1),"")</f>
        <v>11007.5</v>
      </c>
      <c r="U12" s="60">
        <f>IF(S12&gt;0,T12*(L12-1),"")</f>
        <v>11007.5</v>
      </c>
      <c r="V12" s="60" t="str">
        <f>IF(AND(S12&gt;0,M12&gt;0),R12*0.1,"")</f>
        <v/>
      </c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60"/>
      <c r="AJ12" s="61">
        <f t="array" ref="AJ12">SUM(ROUND(O12,0),ROUND(S12,0),ROUND(W12:AI12,0))</f>
        <v>242166</v>
      </c>
    </row>
    <row r="13" spans="1:36" s="25" customFormat="1" ht="11.25" x14ac:dyDescent="0.2">
      <c r="A13" s="54">
        <v>2</v>
      </c>
      <c r="B13" s="55" t="s">
        <v>52</v>
      </c>
      <c r="C13" s="56">
        <v>1</v>
      </c>
      <c r="D13" s="56" t="s">
        <v>48</v>
      </c>
      <c r="E13" s="56">
        <v>3</v>
      </c>
      <c r="F13" s="55" t="s">
        <v>53</v>
      </c>
      <c r="G13" s="56" t="s">
        <v>50</v>
      </c>
      <c r="H13" s="57" t="s">
        <v>54</v>
      </c>
      <c r="I13" s="58">
        <v>5.91</v>
      </c>
      <c r="J13" s="59">
        <v>17697</v>
      </c>
      <c r="K13" s="59">
        <f t="shared" ref="K13:K63" si="0">I13*J13</f>
        <v>104589.27</v>
      </c>
      <c r="L13" s="54">
        <v>2</v>
      </c>
      <c r="M13" s="54"/>
      <c r="N13" s="59">
        <f>K13*L13</f>
        <v>209178.54</v>
      </c>
      <c r="O13" s="59">
        <f t="shared" ref="O13:O63" si="1">ROUND(C13*N13,0)</f>
        <v>209179</v>
      </c>
      <c r="P13" s="60">
        <f t="shared" ref="P13:P63" si="2">O13/L13/IF(M13&gt;0,M13,1)</f>
        <v>104589.5</v>
      </c>
      <c r="Q13" s="60">
        <f t="shared" ref="Q13:Q63" si="3">P13*(L13-1)</f>
        <v>104589.5</v>
      </c>
      <c r="R13" s="60" t="str">
        <f t="shared" ref="R13:R63" si="4">IF(M13&gt;1,(P13+Q13)*(M13-1),"")</f>
        <v/>
      </c>
      <c r="S13" s="59">
        <f>ROUND(N13*C13*0.1, 0)</f>
        <v>20918</v>
      </c>
      <c r="T13" s="60">
        <f t="shared" ref="T13:T63" si="5">IF(S13&gt;0,S13/L13/IF(M13&gt;0,M13,1),"")</f>
        <v>10459</v>
      </c>
      <c r="U13" s="60">
        <f t="shared" ref="U13:U63" si="6">IF(S13&gt;0,T13*(L13-1),"")</f>
        <v>10459</v>
      </c>
      <c r="V13" s="60" t="str">
        <f t="shared" ref="V13:V63" si="7">IF(AND(S13&gt;0,M13&gt;0),R13*0.1,"")</f>
        <v/>
      </c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60"/>
      <c r="AJ13" s="61">
        <f t="array" ref="AJ13">SUM(ROUND(O13,0),ROUND(S13,0),ROUND(W13:AI13,0))</f>
        <v>230097</v>
      </c>
    </row>
    <row r="14" spans="1:36" s="25" customFormat="1" ht="11.25" x14ac:dyDescent="0.2">
      <c r="A14" s="54">
        <v>3</v>
      </c>
      <c r="B14" s="55" t="s">
        <v>52</v>
      </c>
      <c r="C14" s="56">
        <v>1</v>
      </c>
      <c r="D14" s="56" t="s">
        <v>48</v>
      </c>
      <c r="E14" s="56">
        <v>3</v>
      </c>
      <c r="F14" s="55" t="s">
        <v>55</v>
      </c>
      <c r="G14" s="56" t="s">
        <v>50</v>
      </c>
      <c r="H14" s="57" t="s">
        <v>54</v>
      </c>
      <c r="I14" s="58">
        <v>5.59</v>
      </c>
      <c r="J14" s="59">
        <v>17697</v>
      </c>
      <c r="K14" s="59">
        <f t="shared" si="0"/>
        <v>98926.23</v>
      </c>
      <c r="L14" s="54">
        <v>2</v>
      </c>
      <c r="M14" s="54"/>
      <c r="N14" s="59">
        <f>K14*L14</f>
        <v>197852.46</v>
      </c>
      <c r="O14" s="59">
        <f t="shared" si="1"/>
        <v>197852</v>
      </c>
      <c r="P14" s="60">
        <f t="shared" si="2"/>
        <v>98926</v>
      </c>
      <c r="Q14" s="60">
        <f t="shared" si="3"/>
        <v>98926</v>
      </c>
      <c r="R14" s="60" t="str">
        <f t="shared" si="4"/>
        <v/>
      </c>
      <c r="S14" s="59">
        <f>ROUND(N14*C14*0.1, 0)</f>
        <v>19785</v>
      </c>
      <c r="T14" s="60">
        <f t="shared" si="5"/>
        <v>9892.5</v>
      </c>
      <c r="U14" s="60">
        <f t="shared" si="6"/>
        <v>9892.5</v>
      </c>
      <c r="V14" s="60" t="str">
        <f t="shared" si="7"/>
        <v/>
      </c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60"/>
      <c r="AJ14" s="61">
        <f t="array" ref="AJ14">SUM(ROUND(O14,0),ROUND(S14,0),ROUND(W14:AI14,0))</f>
        <v>217637</v>
      </c>
    </row>
    <row r="15" spans="1:36" s="25" customFormat="1" ht="11.25" x14ac:dyDescent="0.2">
      <c r="A15" s="54">
        <v>4</v>
      </c>
      <c r="B15" s="55" t="s">
        <v>52</v>
      </c>
      <c r="C15" s="56">
        <v>0.5</v>
      </c>
      <c r="D15" s="56" t="s">
        <v>48</v>
      </c>
      <c r="E15" s="56" t="s">
        <v>56</v>
      </c>
      <c r="F15" s="55" t="s">
        <v>57</v>
      </c>
      <c r="G15" s="56" t="s">
        <v>50</v>
      </c>
      <c r="H15" s="57" t="s">
        <v>54</v>
      </c>
      <c r="I15" s="58">
        <v>5.91</v>
      </c>
      <c r="J15" s="59">
        <v>17697</v>
      </c>
      <c r="K15" s="59">
        <f t="shared" si="0"/>
        <v>104589.27</v>
      </c>
      <c r="L15" s="54">
        <v>2</v>
      </c>
      <c r="M15" s="54"/>
      <c r="N15" s="59">
        <f>K15*L15</f>
        <v>209178.54</v>
      </c>
      <c r="O15" s="59">
        <f t="shared" si="1"/>
        <v>104589</v>
      </c>
      <c r="P15" s="60">
        <f t="shared" si="2"/>
        <v>52294.5</v>
      </c>
      <c r="Q15" s="60">
        <f t="shared" si="3"/>
        <v>52294.5</v>
      </c>
      <c r="R15" s="60" t="str">
        <f t="shared" si="4"/>
        <v/>
      </c>
      <c r="S15" s="59">
        <f>ROUND(N15*C15*0.1, 0)</f>
        <v>10459</v>
      </c>
      <c r="T15" s="60">
        <f t="shared" si="5"/>
        <v>5229.5</v>
      </c>
      <c r="U15" s="60">
        <f t="shared" si="6"/>
        <v>5229.5</v>
      </c>
      <c r="V15" s="60" t="str">
        <f t="shared" si="7"/>
        <v/>
      </c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60"/>
      <c r="AJ15" s="61">
        <f t="array" ref="AJ15">SUM(ROUND(O15,0),ROUND(S15,0),ROUND(W15:AI15,0))</f>
        <v>115048</v>
      </c>
    </row>
    <row r="16" spans="1:36" s="25" customFormat="1" ht="11.25" x14ac:dyDescent="0.2">
      <c r="A16" s="54">
        <v>5</v>
      </c>
      <c r="B16" s="55" t="s">
        <v>58</v>
      </c>
      <c r="C16" s="56">
        <v>1</v>
      </c>
      <c r="D16" s="56" t="s">
        <v>48</v>
      </c>
      <c r="E16" s="56" t="s">
        <v>56</v>
      </c>
      <c r="F16" s="55" t="s">
        <v>59</v>
      </c>
      <c r="G16" s="56" t="s">
        <v>50</v>
      </c>
      <c r="H16" s="57" t="s">
        <v>54</v>
      </c>
      <c r="I16" s="58">
        <v>5.91</v>
      </c>
      <c r="J16" s="59">
        <v>17697</v>
      </c>
      <c r="K16" s="59">
        <f t="shared" si="0"/>
        <v>104589.27</v>
      </c>
      <c r="L16" s="54">
        <v>2</v>
      </c>
      <c r="M16" s="54"/>
      <c r="N16" s="59">
        <f>K16*L16</f>
        <v>209178.54</v>
      </c>
      <c r="O16" s="59">
        <f t="shared" si="1"/>
        <v>209179</v>
      </c>
      <c r="P16" s="60">
        <f t="shared" si="2"/>
        <v>104589.5</v>
      </c>
      <c r="Q16" s="60">
        <f t="shared" si="3"/>
        <v>104589.5</v>
      </c>
      <c r="R16" s="60" t="str">
        <f t="shared" si="4"/>
        <v/>
      </c>
      <c r="S16" s="59">
        <f>ROUND(N16*C16*0.1, 0)</f>
        <v>20918</v>
      </c>
      <c r="T16" s="60">
        <f t="shared" si="5"/>
        <v>10459</v>
      </c>
      <c r="U16" s="60">
        <f t="shared" si="6"/>
        <v>10459</v>
      </c>
      <c r="V16" s="60" t="str">
        <f t="shared" si="7"/>
        <v/>
      </c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60"/>
      <c r="AJ16" s="61">
        <f t="array" ref="AJ16">SUM(ROUND(O16,0),ROUND(S16,0),ROUND(W16:AI16,0))</f>
        <v>230097</v>
      </c>
    </row>
    <row r="17" spans="1:36" s="25" customFormat="1" ht="11.25" x14ac:dyDescent="0.2">
      <c r="A17" s="54">
        <v>6</v>
      </c>
      <c r="B17" s="55" t="s">
        <v>60</v>
      </c>
      <c r="C17" s="56">
        <v>1</v>
      </c>
      <c r="D17" s="56" t="s">
        <v>48</v>
      </c>
      <c r="E17" s="56">
        <v>3</v>
      </c>
      <c r="F17" s="55" t="s">
        <v>61</v>
      </c>
      <c r="G17" s="56" t="s">
        <v>50</v>
      </c>
      <c r="H17" s="57" t="s">
        <v>54</v>
      </c>
      <c r="I17" s="58">
        <v>5.43</v>
      </c>
      <c r="J17" s="59">
        <v>17697</v>
      </c>
      <c r="K17" s="59">
        <f t="shared" si="0"/>
        <v>96094.709999999992</v>
      </c>
      <c r="L17" s="54">
        <v>2</v>
      </c>
      <c r="M17" s="54"/>
      <c r="N17" s="59">
        <f>K17*L17</f>
        <v>192189.41999999998</v>
      </c>
      <c r="O17" s="59">
        <f t="shared" si="1"/>
        <v>192189</v>
      </c>
      <c r="P17" s="60">
        <f t="shared" si="2"/>
        <v>96094.5</v>
      </c>
      <c r="Q17" s="60">
        <f t="shared" si="3"/>
        <v>96094.5</v>
      </c>
      <c r="R17" s="60" t="str">
        <f t="shared" si="4"/>
        <v/>
      </c>
      <c r="S17" s="59">
        <f>ROUND(N17*C17*0.1, 0)</f>
        <v>19219</v>
      </c>
      <c r="T17" s="60">
        <f t="shared" si="5"/>
        <v>9609.5</v>
      </c>
      <c r="U17" s="60">
        <f t="shared" si="6"/>
        <v>9609.5</v>
      </c>
      <c r="V17" s="60" t="str">
        <f t="shared" si="7"/>
        <v/>
      </c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60"/>
      <c r="AJ17" s="61">
        <f t="array" ref="AJ17">SUM(ROUND(O17,0),ROUND(S17,0),ROUND(W17:AI17,0))</f>
        <v>211408</v>
      </c>
    </row>
    <row r="18" spans="1:36" s="25" customFormat="1" ht="11.25" x14ac:dyDescent="0.2">
      <c r="A18" s="54">
        <v>7</v>
      </c>
      <c r="B18" s="55" t="s">
        <v>62</v>
      </c>
      <c r="C18" s="56">
        <v>1</v>
      </c>
      <c r="D18" s="56" t="s">
        <v>48</v>
      </c>
      <c r="E18" s="56" t="s">
        <v>56</v>
      </c>
      <c r="F18" s="55" t="s">
        <v>63</v>
      </c>
      <c r="G18" s="56" t="s">
        <v>50</v>
      </c>
      <c r="H18" s="57" t="s">
        <v>54</v>
      </c>
      <c r="I18" s="58">
        <v>5.91</v>
      </c>
      <c r="J18" s="59">
        <v>17697</v>
      </c>
      <c r="K18" s="59">
        <f t="shared" si="0"/>
        <v>104589.27</v>
      </c>
      <c r="L18" s="54">
        <v>2</v>
      </c>
      <c r="M18" s="54"/>
      <c r="N18" s="59">
        <f>K18*L18</f>
        <v>209178.54</v>
      </c>
      <c r="O18" s="59">
        <f t="shared" si="1"/>
        <v>209179</v>
      </c>
      <c r="P18" s="60">
        <f t="shared" si="2"/>
        <v>104589.5</v>
      </c>
      <c r="Q18" s="60">
        <f t="shared" si="3"/>
        <v>104589.5</v>
      </c>
      <c r="R18" s="60" t="str">
        <f t="shared" si="4"/>
        <v/>
      </c>
      <c r="S18" s="59">
        <f>ROUND(N18*C18*0.1, 0)</f>
        <v>20918</v>
      </c>
      <c r="T18" s="60">
        <f t="shared" si="5"/>
        <v>10459</v>
      </c>
      <c r="U18" s="60">
        <f t="shared" si="6"/>
        <v>10459</v>
      </c>
      <c r="V18" s="60" t="str">
        <f t="shared" si="7"/>
        <v/>
      </c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60"/>
      <c r="AJ18" s="61">
        <f t="array" ref="AJ18">SUM(ROUND(O18,0),ROUND(S18,0),ROUND(W18:AI18,0))</f>
        <v>230097</v>
      </c>
    </row>
    <row r="19" spans="1:36" s="25" customFormat="1" ht="11.25" x14ac:dyDescent="0.2">
      <c r="A19" s="54">
        <v>8</v>
      </c>
      <c r="B19" s="55" t="s">
        <v>64</v>
      </c>
      <c r="C19" s="56">
        <v>1</v>
      </c>
      <c r="D19" s="56" t="s">
        <v>48</v>
      </c>
      <c r="E19" s="56" t="s">
        <v>56</v>
      </c>
      <c r="F19" s="55" t="s">
        <v>65</v>
      </c>
      <c r="G19" s="56" t="s">
        <v>66</v>
      </c>
      <c r="H19" s="57" t="s">
        <v>51</v>
      </c>
      <c r="I19" s="58">
        <v>5.31</v>
      </c>
      <c r="J19" s="59">
        <v>17697</v>
      </c>
      <c r="K19" s="59">
        <f t="shared" si="0"/>
        <v>93971.069999999992</v>
      </c>
      <c r="L19" s="54">
        <v>1.71</v>
      </c>
      <c r="M19" s="54"/>
      <c r="N19" s="59">
        <f>K19*L19</f>
        <v>160690.52969999998</v>
      </c>
      <c r="O19" s="59">
        <f t="shared" si="1"/>
        <v>160691</v>
      </c>
      <c r="P19" s="60">
        <f t="shared" si="2"/>
        <v>93971.345029239761</v>
      </c>
      <c r="Q19" s="60">
        <f t="shared" si="3"/>
        <v>66719.654970760224</v>
      </c>
      <c r="R19" s="60" t="str">
        <f t="shared" si="4"/>
        <v/>
      </c>
      <c r="S19" s="59">
        <f>ROUND(N19*C19*0.1, 0)</f>
        <v>16069</v>
      </c>
      <c r="T19" s="60">
        <f t="shared" si="5"/>
        <v>9397.0760233918136</v>
      </c>
      <c r="U19" s="60">
        <f t="shared" si="6"/>
        <v>6671.9239766081873</v>
      </c>
      <c r="V19" s="60" t="str">
        <f t="shared" si="7"/>
        <v/>
      </c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60"/>
      <c r="AJ19" s="61">
        <f t="array" ref="AJ19">SUM(ROUND(O19,0),ROUND(S19,0),ROUND(W19:AI19,0))</f>
        <v>176760</v>
      </c>
    </row>
    <row r="20" spans="1:36" s="25" customFormat="1" ht="11.25" x14ac:dyDescent="0.2">
      <c r="A20" s="54">
        <v>9</v>
      </c>
      <c r="B20" s="55" t="s">
        <v>67</v>
      </c>
      <c r="C20" s="56">
        <v>1</v>
      </c>
      <c r="D20" s="56" t="s">
        <v>48</v>
      </c>
      <c r="E20" s="56"/>
      <c r="F20" s="55" t="s">
        <v>68</v>
      </c>
      <c r="G20" s="56" t="s">
        <v>66</v>
      </c>
      <c r="H20" s="57" t="s">
        <v>51</v>
      </c>
      <c r="I20" s="58">
        <v>5.77</v>
      </c>
      <c r="J20" s="59">
        <v>17697</v>
      </c>
      <c r="K20" s="59">
        <f t="shared" si="0"/>
        <v>102111.68999999999</v>
      </c>
      <c r="L20" s="54">
        <v>1.71</v>
      </c>
      <c r="M20" s="54"/>
      <c r="N20" s="59">
        <f>K20*L20</f>
        <v>174610.98989999999</v>
      </c>
      <c r="O20" s="59">
        <f t="shared" si="1"/>
        <v>174611</v>
      </c>
      <c r="P20" s="60">
        <f t="shared" si="2"/>
        <v>102111.69590643275</v>
      </c>
      <c r="Q20" s="60">
        <f t="shared" si="3"/>
        <v>72499.304093567247</v>
      </c>
      <c r="R20" s="60" t="str">
        <f t="shared" si="4"/>
        <v/>
      </c>
      <c r="S20" s="59">
        <f>ROUND(N20*C20*0.1, 0)</f>
        <v>17461</v>
      </c>
      <c r="T20" s="60">
        <f t="shared" si="5"/>
        <v>10211.111111111111</v>
      </c>
      <c r="U20" s="60">
        <f t="shared" si="6"/>
        <v>7249.8888888888887</v>
      </c>
      <c r="V20" s="60" t="str">
        <f t="shared" si="7"/>
        <v/>
      </c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60"/>
      <c r="AJ20" s="61">
        <f t="array" ref="AJ20">SUM(ROUND(O20,0),ROUND(S20,0),ROUND(W20:AI20,0))</f>
        <v>192072</v>
      </c>
    </row>
    <row r="21" spans="1:36" s="25" customFormat="1" ht="11.25" x14ac:dyDescent="0.2">
      <c r="A21" s="54">
        <v>10</v>
      </c>
      <c r="B21" s="55" t="s">
        <v>69</v>
      </c>
      <c r="C21" s="56">
        <v>1</v>
      </c>
      <c r="D21" s="56" t="s">
        <v>48</v>
      </c>
      <c r="E21" s="56"/>
      <c r="F21" s="55" t="s">
        <v>61</v>
      </c>
      <c r="G21" s="56" t="s">
        <v>70</v>
      </c>
      <c r="H21" s="57" t="s">
        <v>71</v>
      </c>
      <c r="I21" s="58">
        <v>4.51</v>
      </c>
      <c r="J21" s="59">
        <v>17697</v>
      </c>
      <c r="K21" s="59">
        <f t="shared" si="0"/>
        <v>79813.47</v>
      </c>
      <c r="L21" s="54">
        <v>1.71</v>
      </c>
      <c r="M21" s="54"/>
      <c r="N21" s="59">
        <f>K21*L21</f>
        <v>136481.0337</v>
      </c>
      <c r="O21" s="59">
        <f t="shared" si="1"/>
        <v>136481</v>
      </c>
      <c r="P21" s="60">
        <f t="shared" si="2"/>
        <v>79813.450292397669</v>
      </c>
      <c r="Q21" s="60">
        <f t="shared" si="3"/>
        <v>56667.549707602338</v>
      </c>
      <c r="R21" s="60" t="str">
        <f t="shared" si="4"/>
        <v/>
      </c>
      <c r="S21" s="59">
        <f>ROUND(N21*C21*0.1, 0)</f>
        <v>13648</v>
      </c>
      <c r="T21" s="60">
        <f t="shared" si="5"/>
        <v>7981.2865497076027</v>
      </c>
      <c r="U21" s="60">
        <f t="shared" si="6"/>
        <v>5666.7134502923973</v>
      </c>
      <c r="V21" s="60" t="str">
        <f t="shared" si="7"/>
        <v/>
      </c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60"/>
      <c r="AJ21" s="61">
        <f t="array" ref="AJ21">SUM(ROUND(O21,0),ROUND(S21,0),ROUND(W21:AI21,0))</f>
        <v>150129</v>
      </c>
    </row>
    <row r="22" spans="1:36" s="25" customFormat="1" ht="11.25" x14ac:dyDescent="0.2">
      <c r="A22" s="54">
        <v>11</v>
      </c>
      <c r="B22" s="55" t="s">
        <v>72</v>
      </c>
      <c r="C22" s="56">
        <v>1</v>
      </c>
      <c r="D22" s="56" t="s">
        <v>48</v>
      </c>
      <c r="E22" s="56"/>
      <c r="F22" s="55" t="s">
        <v>73</v>
      </c>
      <c r="G22" s="56" t="s">
        <v>70</v>
      </c>
      <c r="H22" s="57" t="s">
        <v>71</v>
      </c>
      <c r="I22" s="58">
        <v>4.83</v>
      </c>
      <c r="J22" s="59">
        <v>17697</v>
      </c>
      <c r="K22" s="59">
        <f t="shared" si="0"/>
        <v>85476.51</v>
      </c>
      <c r="L22" s="54">
        <v>1.71</v>
      </c>
      <c r="M22" s="54"/>
      <c r="N22" s="59">
        <f>K22*L22</f>
        <v>146164.8321</v>
      </c>
      <c r="O22" s="59">
        <f t="shared" si="1"/>
        <v>146165</v>
      </c>
      <c r="P22" s="60">
        <f t="shared" si="2"/>
        <v>85476.608187134509</v>
      </c>
      <c r="Q22" s="60">
        <f t="shared" si="3"/>
        <v>60688.391812865499</v>
      </c>
      <c r="R22" s="60" t="str">
        <f t="shared" si="4"/>
        <v/>
      </c>
      <c r="S22" s="59">
        <f>ROUND(N22*C22*0.1, 0)</f>
        <v>14616</v>
      </c>
      <c r="T22" s="60">
        <f t="shared" si="5"/>
        <v>8547.3684210526317</v>
      </c>
      <c r="U22" s="60">
        <f t="shared" si="6"/>
        <v>6068.6315789473683</v>
      </c>
      <c r="V22" s="60" t="str">
        <f t="shared" si="7"/>
        <v/>
      </c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60"/>
      <c r="AJ22" s="61">
        <f t="array" ref="AJ22">SUM(ROUND(O22,0),ROUND(S22,0),ROUND(W22:AI22,0))</f>
        <v>160781</v>
      </c>
    </row>
    <row r="23" spans="1:36" s="25" customFormat="1" ht="11.25" x14ac:dyDescent="0.2">
      <c r="A23" s="54">
        <v>12</v>
      </c>
      <c r="B23" s="55" t="s">
        <v>74</v>
      </c>
      <c r="C23" s="56">
        <v>1</v>
      </c>
      <c r="D23" s="56" t="s">
        <v>48</v>
      </c>
      <c r="E23" s="56"/>
      <c r="F23" s="55" t="s">
        <v>75</v>
      </c>
      <c r="G23" s="56" t="s">
        <v>70</v>
      </c>
      <c r="H23" s="57" t="s">
        <v>71</v>
      </c>
      <c r="I23" s="58">
        <v>4.71</v>
      </c>
      <c r="J23" s="59">
        <v>17697</v>
      </c>
      <c r="K23" s="59">
        <f t="shared" si="0"/>
        <v>83352.87</v>
      </c>
      <c r="L23" s="54">
        <v>1.71</v>
      </c>
      <c r="M23" s="54"/>
      <c r="N23" s="59">
        <f>K23*L23</f>
        <v>142533.40769999998</v>
      </c>
      <c r="O23" s="59">
        <f t="shared" si="1"/>
        <v>142533</v>
      </c>
      <c r="P23" s="60">
        <f t="shared" si="2"/>
        <v>83352.631578947374</v>
      </c>
      <c r="Q23" s="60">
        <f t="shared" si="3"/>
        <v>59180.368421052633</v>
      </c>
      <c r="R23" s="60" t="str">
        <f t="shared" si="4"/>
        <v/>
      </c>
      <c r="S23" s="59">
        <f>ROUND(N23*C23*0.1, 0)</f>
        <v>14253</v>
      </c>
      <c r="T23" s="60">
        <f t="shared" si="5"/>
        <v>8335.0877192982462</v>
      </c>
      <c r="U23" s="60">
        <f t="shared" si="6"/>
        <v>5917.9122807017548</v>
      </c>
      <c r="V23" s="60" t="str">
        <f t="shared" si="7"/>
        <v/>
      </c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60"/>
      <c r="AJ23" s="61">
        <f t="array" ref="AJ23">SUM(ROUND(O23,0),ROUND(S23,0),ROUND(W23:AI23,0))</f>
        <v>156786</v>
      </c>
    </row>
    <row r="24" spans="1:36" s="25" customFormat="1" ht="11.25" x14ac:dyDescent="0.2">
      <c r="A24" s="54">
        <v>13</v>
      </c>
      <c r="B24" s="55" t="s">
        <v>76</v>
      </c>
      <c r="C24" s="56">
        <v>1</v>
      </c>
      <c r="D24" s="56" t="s">
        <v>48</v>
      </c>
      <c r="E24" s="56"/>
      <c r="F24" s="55" t="s">
        <v>77</v>
      </c>
      <c r="G24" s="56" t="s">
        <v>70</v>
      </c>
      <c r="H24" s="57" t="s">
        <v>71</v>
      </c>
      <c r="I24" s="58">
        <v>4.46</v>
      </c>
      <c r="J24" s="59">
        <v>17697</v>
      </c>
      <c r="K24" s="59">
        <f t="shared" si="0"/>
        <v>78928.62</v>
      </c>
      <c r="L24" s="54">
        <v>1.71</v>
      </c>
      <c r="M24" s="54"/>
      <c r="N24" s="59">
        <f>K24*L24</f>
        <v>134967.94019999998</v>
      </c>
      <c r="O24" s="59">
        <f t="shared" si="1"/>
        <v>134968</v>
      </c>
      <c r="P24" s="60">
        <f t="shared" si="2"/>
        <v>78928.654970760239</v>
      </c>
      <c r="Q24" s="60">
        <f t="shared" si="3"/>
        <v>56039.345029239768</v>
      </c>
      <c r="R24" s="60" t="str">
        <f t="shared" si="4"/>
        <v/>
      </c>
      <c r="S24" s="59">
        <f>ROUND(N24*C24*0.1, 0)</f>
        <v>13497</v>
      </c>
      <c r="T24" s="60">
        <f t="shared" si="5"/>
        <v>7892.9824561403511</v>
      </c>
      <c r="U24" s="60">
        <f t="shared" si="6"/>
        <v>5604.0175438596489</v>
      </c>
      <c r="V24" s="60" t="str">
        <f t="shared" si="7"/>
        <v/>
      </c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60"/>
      <c r="AJ24" s="61">
        <f t="array" ref="AJ24">SUM(ROUND(O24,0),ROUND(S24,0),ROUND(W24:AI24,0))</f>
        <v>148465</v>
      </c>
    </row>
    <row r="25" spans="1:36" s="25" customFormat="1" ht="11.25" x14ac:dyDescent="0.2">
      <c r="A25" s="54">
        <v>14</v>
      </c>
      <c r="B25" s="55" t="s">
        <v>78</v>
      </c>
      <c r="C25" s="56">
        <v>1</v>
      </c>
      <c r="D25" s="56" t="s">
        <v>48</v>
      </c>
      <c r="E25" s="56"/>
      <c r="F25" s="55" t="s">
        <v>79</v>
      </c>
      <c r="G25" s="56" t="s">
        <v>70</v>
      </c>
      <c r="H25" s="57" t="s">
        <v>71</v>
      </c>
      <c r="I25" s="58">
        <v>4.2300000000000004</v>
      </c>
      <c r="J25" s="59">
        <v>17697</v>
      </c>
      <c r="K25" s="59">
        <f t="shared" si="0"/>
        <v>74858.310000000012</v>
      </c>
      <c r="L25" s="54">
        <v>1.71</v>
      </c>
      <c r="M25" s="54"/>
      <c r="N25" s="59">
        <f>K25*L25</f>
        <v>128007.71010000001</v>
      </c>
      <c r="O25" s="59">
        <f t="shared" si="1"/>
        <v>128008</v>
      </c>
      <c r="P25" s="60">
        <f t="shared" si="2"/>
        <v>74858.47953216375</v>
      </c>
      <c r="Q25" s="60">
        <f t="shared" si="3"/>
        <v>53149.520467836257</v>
      </c>
      <c r="R25" s="60" t="str">
        <f t="shared" si="4"/>
        <v/>
      </c>
      <c r="S25" s="59">
        <f>ROUND(N25*C25*0.1, 0)</f>
        <v>12801</v>
      </c>
      <c r="T25" s="60">
        <f t="shared" si="5"/>
        <v>7485.9649122807023</v>
      </c>
      <c r="U25" s="60">
        <f t="shared" si="6"/>
        <v>5315.0350877192986</v>
      </c>
      <c r="V25" s="60" t="str">
        <f t="shared" si="7"/>
        <v/>
      </c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60"/>
      <c r="AJ25" s="61">
        <f t="array" ref="AJ25">SUM(ROUND(O25,0),ROUND(S25,0),ROUND(W25:AI25,0))</f>
        <v>140809</v>
      </c>
    </row>
    <row r="26" spans="1:36" s="25" customFormat="1" ht="11.25" x14ac:dyDescent="0.2">
      <c r="A26" s="54">
        <v>15</v>
      </c>
      <c r="B26" s="55" t="s">
        <v>80</v>
      </c>
      <c r="C26" s="56">
        <v>1</v>
      </c>
      <c r="D26" s="56" t="s">
        <v>48</v>
      </c>
      <c r="E26" s="56"/>
      <c r="F26" s="55" t="s">
        <v>79</v>
      </c>
      <c r="G26" s="56" t="s">
        <v>70</v>
      </c>
      <c r="H26" s="57" t="s">
        <v>71</v>
      </c>
      <c r="I26" s="58">
        <v>4.2300000000000004</v>
      </c>
      <c r="J26" s="59">
        <v>17697</v>
      </c>
      <c r="K26" s="59">
        <f t="shared" si="0"/>
        <v>74858.310000000012</v>
      </c>
      <c r="L26" s="54">
        <v>1.71</v>
      </c>
      <c r="M26" s="54"/>
      <c r="N26" s="59">
        <f>K26*L26</f>
        <v>128007.71010000001</v>
      </c>
      <c r="O26" s="59">
        <f t="shared" si="1"/>
        <v>128008</v>
      </c>
      <c r="P26" s="60">
        <f t="shared" si="2"/>
        <v>74858.47953216375</v>
      </c>
      <c r="Q26" s="60">
        <f t="shared" si="3"/>
        <v>53149.520467836257</v>
      </c>
      <c r="R26" s="60" t="str">
        <f t="shared" si="4"/>
        <v/>
      </c>
      <c r="S26" s="59">
        <f>ROUND(N26*C26*0.1, 0)</f>
        <v>12801</v>
      </c>
      <c r="T26" s="60">
        <f t="shared" si="5"/>
        <v>7485.9649122807023</v>
      </c>
      <c r="U26" s="60">
        <f t="shared" si="6"/>
        <v>5315.0350877192986</v>
      </c>
      <c r="V26" s="60" t="str">
        <f t="shared" si="7"/>
        <v/>
      </c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60"/>
      <c r="AJ26" s="61">
        <f t="array" ref="AJ26">SUM(ROUND(O26,0),ROUND(S26,0),ROUND(W26:AI26,0))</f>
        <v>140809</v>
      </c>
    </row>
    <row r="27" spans="1:36" s="25" customFormat="1" ht="11.25" x14ac:dyDescent="0.2">
      <c r="A27" s="54">
        <v>16</v>
      </c>
      <c r="B27" s="55" t="s">
        <v>81</v>
      </c>
      <c r="C27" s="56">
        <v>1</v>
      </c>
      <c r="D27" s="56" t="s">
        <v>48</v>
      </c>
      <c r="E27" s="56" t="s">
        <v>56</v>
      </c>
      <c r="F27" s="55" t="s">
        <v>82</v>
      </c>
      <c r="G27" s="56" t="s">
        <v>83</v>
      </c>
      <c r="H27" s="57" t="s">
        <v>84</v>
      </c>
      <c r="I27" s="58">
        <v>3.94</v>
      </c>
      <c r="J27" s="59">
        <v>17697</v>
      </c>
      <c r="K27" s="59">
        <f t="shared" si="0"/>
        <v>69726.179999999993</v>
      </c>
      <c r="L27" s="54">
        <v>2</v>
      </c>
      <c r="M27" s="54"/>
      <c r="N27" s="59">
        <f>K27*L27</f>
        <v>139452.35999999999</v>
      </c>
      <c r="O27" s="59">
        <f t="shared" si="1"/>
        <v>139452</v>
      </c>
      <c r="P27" s="60">
        <f t="shared" si="2"/>
        <v>69726</v>
      </c>
      <c r="Q27" s="60">
        <f t="shared" si="3"/>
        <v>69726</v>
      </c>
      <c r="R27" s="60" t="str">
        <f t="shared" si="4"/>
        <v/>
      </c>
      <c r="S27" s="59">
        <f>ROUND(N27*C27*0.1, 0)</f>
        <v>13945</v>
      </c>
      <c r="T27" s="60">
        <f t="shared" si="5"/>
        <v>6972.5</v>
      </c>
      <c r="U27" s="60">
        <f t="shared" si="6"/>
        <v>6972.5</v>
      </c>
      <c r="V27" s="60" t="str">
        <f t="shared" si="7"/>
        <v/>
      </c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60"/>
      <c r="AJ27" s="61">
        <f t="array" ref="AJ27">SUM(ROUND(O27,0),ROUND(S27,0),ROUND(W27:AI27,0))</f>
        <v>153397</v>
      </c>
    </row>
    <row r="28" spans="1:36" s="25" customFormat="1" ht="11.25" x14ac:dyDescent="0.2">
      <c r="A28" s="54">
        <v>17</v>
      </c>
      <c r="B28" s="55" t="s">
        <v>85</v>
      </c>
      <c r="C28" s="56">
        <v>1</v>
      </c>
      <c r="D28" s="56" t="s">
        <v>48</v>
      </c>
      <c r="E28" s="56" t="s">
        <v>56</v>
      </c>
      <c r="F28" s="55" t="s">
        <v>86</v>
      </c>
      <c r="G28" s="56" t="s">
        <v>87</v>
      </c>
      <c r="H28" s="57" t="s">
        <v>84</v>
      </c>
      <c r="I28" s="58">
        <v>4.2300000000000004</v>
      </c>
      <c r="J28" s="59">
        <v>17697</v>
      </c>
      <c r="K28" s="59">
        <f t="shared" si="0"/>
        <v>74858.310000000012</v>
      </c>
      <c r="L28" s="54">
        <v>2</v>
      </c>
      <c r="M28" s="54"/>
      <c r="N28" s="59">
        <f>K28*L28</f>
        <v>149716.62000000002</v>
      </c>
      <c r="O28" s="59">
        <f t="shared" si="1"/>
        <v>149717</v>
      </c>
      <c r="P28" s="60">
        <f t="shared" si="2"/>
        <v>74858.5</v>
      </c>
      <c r="Q28" s="60">
        <f t="shared" si="3"/>
        <v>74858.5</v>
      </c>
      <c r="R28" s="60" t="str">
        <f t="shared" si="4"/>
        <v/>
      </c>
      <c r="S28" s="59">
        <f>ROUND(N28*C28*0.1, 0)</f>
        <v>14972</v>
      </c>
      <c r="T28" s="60">
        <f t="shared" si="5"/>
        <v>7486</v>
      </c>
      <c r="U28" s="60">
        <f t="shared" si="6"/>
        <v>7486</v>
      </c>
      <c r="V28" s="60" t="str">
        <f t="shared" si="7"/>
        <v/>
      </c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60"/>
      <c r="AJ28" s="61">
        <f t="array" ref="AJ28">SUM(ROUND(O28,0),ROUND(S28,0),ROUND(W28:AI28,0))</f>
        <v>164689</v>
      </c>
    </row>
    <row r="29" spans="1:36" s="25" customFormat="1" ht="11.25" x14ac:dyDescent="0.2">
      <c r="A29" s="54">
        <v>18</v>
      </c>
      <c r="B29" s="55" t="s">
        <v>85</v>
      </c>
      <c r="C29" s="56">
        <v>1</v>
      </c>
      <c r="D29" s="56" t="s">
        <v>48</v>
      </c>
      <c r="E29" s="56" t="s">
        <v>56</v>
      </c>
      <c r="F29" s="55" t="s">
        <v>88</v>
      </c>
      <c r="G29" s="56" t="s">
        <v>87</v>
      </c>
      <c r="H29" s="57" t="s">
        <v>84</v>
      </c>
      <c r="I29" s="58">
        <v>4.1399999999999997</v>
      </c>
      <c r="J29" s="59">
        <v>17697</v>
      </c>
      <c r="K29" s="59">
        <f t="shared" si="0"/>
        <v>73265.579999999987</v>
      </c>
      <c r="L29" s="54">
        <v>2</v>
      </c>
      <c r="M29" s="54"/>
      <c r="N29" s="59">
        <f>K29*L29</f>
        <v>146531.15999999997</v>
      </c>
      <c r="O29" s="59">
        <f t="shared" si="1"/>
        <v>146531</v>
      </c>
      <c r="P29" s="60">
        <f t="shared" si="2"/>
        <v>73265.5</v>
      </c>
      <c r="Q29" s="60">
        <f t="shared" si="3"/>
        <v>73265.5</v>
      </c>
      <c r="R29" s="60" t="str">
        <f t="shared" si="4"/>
        <v/>
      </c>
      <c r="S29" s="59">
        <f>ROUND(N29*C29*0.1, 0)</f>
        <v>14653</v>
      </c>
      <c r="T29" s="60">
        <f t="shared" si="5"/>
        <v>7326.5</v>
      </c>
      <c r="U29" s="60">
        <f t="shared" si="6"/>
        <v>7326.5</v>
      </c>
      <c r="V29" s="60" t="str">
        <f t="shared" si="7"/>
        <v/>
      </c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60"/>
      <c r="AJ29" s="61">
        <f t="array" ref="AJ29">SUM(ROUND(O29,0),ROUND(S29,0),ROUND(W29:AI29,0))</f>
        <v>161184</v>
      </c>
    </row>
    <row r="30" spans="1:36" s="25" customFormat="1" ht="11.25" x14ac:dyDescent="0.2">
      <c r="A30" s="54">
        <v>19</v>
      </c>
      <c r="B30" s="55" t="s">
        <v>89</v>
      </c>
      <c r="C30" s="56">
        <v>1</v>
      </c>
      <c r="D30" s="56" t="s">
        <v>48</v>
      </c>
      <c r="E30" s="56">
        <v>2</v>
      </c>
      <c r="F30" s="55" t="s">
        <v>90</v>
      </c>
      <c r="G30" s="56" t="s">
        <v>87</v>
      </c>
      <c r="H30" s="57" t="s">
        <v>51</v>
      </c>
      <c r="I30" s="58">
        <v>5.16</v>
      </c>
      <c r="J30" s="59">
        <v>17697</v>
      </c>
      <c r="K30" s="59">
        <f t="shared" si="0"/>
        <v>91316.52</v>
      </c>
      <c r="L30" s="54">
        <v>2</v>
      </c>
      <c r="M30" s="54"/>
      <c r="N30" s="59">
        <f>K30*L30</f>
        <v>182633.04</v>
      </c>
      <c r="O30" s="59">
        <f t="shared" si="1"/>
        <v>182633</v>
      </c>
      <c r="P30" s="60">
        <f t="shared" si="2"/>
        <v>91316.5</v>
      </c>
      <c r="Q30" s="60">
        <f t="shared" si="3"/>
        <v>91316.5</v>
      </c>
      <c r="R30" s="60" t="str">
        <f t="shared" si="4"/>
        <v/>
      </c>
      <c r="S30" s="59">
        <f>ROUND(N30*C30*0.1, 0)</f>
        <v>18263</v>
      </c>
      <c r="T30" s="60">
        <f t="shared" si="5"/>
        <v>9131.5</v>
      </c>
      <c r="U30" s="60">
        <f t="shared" si="6"/>
        <v>9131.5</v>
      </c>
      <c r="V30" s="60" t="str">
        <f t="shared" si="7"/>
        <v/>
      </c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60"/>
      <c r="AJ30" s="61">
        <f t="array" ref="AJ30">SUM(ROUND(O30,0),ROUND(S30,0),ROUND(W30:AI30,0))</f>
        <v>200896</v>
      </c>
    </row>
    <row r="31" spans="1:36" s="25" customFormat="1" ht="11.25" x14ac:dyDescent="0.2">
      <c r="A31" s="54">
        <v>20</v>
      </c>
      <c r="B31" s="55" t="s">
        <v>91</v>
      </c>
      <c r="C31" s="56">
        <v>1</v>
      </c>
      <c r="D31" s="56" t="s">
        <v>48</v>
      </c>
      <c r="E31" s="56" t="s">
        <v>56</v>
      </c>
      <c r="F31" s="55" t="s">
        <v>75</v>
      </c>
      <c r="G31" s="56" t="s">
        <v>83</v>
      </c>
      <c r="H31" s="57" t="s">
        <v>84</v>
      </c>
      <c r="I31" s="58">
        <v>4.12</v>
      </c>
      <c r="J31" s="59">
        <v>17697</v>
      </c>
      <c r="K31" s="59">
        <f t="shared" si="0"/>
        <v>72911.64</v>
      </c>
      <c r="L31" s="54">
        <v>2</v>
      </c>
      <c r="M31" s="54"/>
      <c r="N31" s="59">
        <f>K31*L31</f>
        <v>145823.28</v>
      </c>
      <c r="O31" s="59">
        <f t="shared" si="1"/>
        <v>145823</v>
      </c>
      <c r="P31" s="60">
        <f t="shared" si="2"/>
        <v>72911.5</v>
      </c>
      <c r="Q31" s="60">
        <f t="shared" si="3"/>
        <v>72911.5</v>
      </c>
      <c r="R31" s="60" t="str">
        <f t="shared" si="4"/>
        <v/>
      </c>
      <c r="S31" s="59">
        <f>ROUND(N31*C31*0.1, 0)</f>
        <v>14582</v>
      </c>
      <c r="T31" s="60">
        <f t="shared" si="5"/>
        <v>7291</v>
      </c>
      <c r="U31" s="60">
        <f t="shared" si="6"/>
        <v>7291</v>
      </c>
      <c r="V31" s="60" t="str">
        <f t="shared" si="7"/>
        <v/>
      </c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60"/>
      <c r="AJ31" s="61">
        <f t="array" ref="AJ31">SUM(ROUND(O31,0),ROUND(S31,0),ROUND(W31:AI31,0))</f>
        <v>160405</v>
      </c>
    </row>
    <row r="32" spans="1:36" s="25" customFormat="1" ht="11.25" x14ac:dyDescent="0.2">
      <c r="A32" s="54">
        <v>21</v>
      </c>
      <c r="B32" s="55" t="s">
        <v>92</v>
      </c>
      <c r="C32" s="56">
        <v>2</v>
      </c>
      <c r="D32" s="56" t="s">
        <v>48</v>
      </c>
      <c r="E32" s="56" t="s">
        <v>56</v>
      </c>
      <c r="F32" s="55" t="s">
        <v>75</v>
      </c>
      <c r="G32" s="56" t="s">
        <v>83</v>
      </c>
      <c r="H32" s="57" t="s">
        <v>84</v>
      </c>
      <c r="I32" s="58">
        <v>4.12</v>
      </c>
      <c r="J32" s="59">
        <v>17697</v>
      </c>
      <c r="K32" s="59">
        <f t="shared" si="0"/>
        <v>72911.64</v>
      </c>
      <c r="L32" s="54">
        <v>2</v>
      </c>
      <c r="M32" s="54"/>
      <c r="N32" s="59">
        <f>K32*L32</f>
        <v>145823.28</v>
      </c>
      <c r="O32" s="59">
        <f t="shared" si="1"/>
        <v>291647</v>
      </c>
      <c r="P32" s="60">
        <f t="shared" si="2"/>
        <v>145823.5</v>
      </c>
      <c r="Q32" s="60">
        <f t="shared" si="3"/>
        <v>145823.5</v>
      </c>
      <c r="R32" s="60" t="str">
        <f t="shared" si="4"/>
        <v/>
      </c>
      <c r="S32" s="59">
        <f>ROUND(N32*C32*0.1, 0)</f>
        <v>29165</v>
      </c>
      <c r="T32" s="60">
        <f t="shared" si="5"/>
        <v>14582.5</v>
      </c>
      <c r="U32" s="60">
        <f t="shared" si="6"/>
        <v>14582.5</v>
      </c>
      <c r="V32" s="60" t="str">
        <f t="shared" si="7"/>
        <v/>
      </c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60"/>
      <c r="AJ32" s="61">
        <f t="array" ref="AJ32">SUM(ROUND(O32,0),ROUND(S32,0),ROUND(W32:AI32,0))</f>
        <v>320812</v>
      </c>
    </row>
    <row r="33" spans="1:36" s="25" customFormat="1" ht="11.25" x14ac:dyDescent="0.2">
      <c r="A33" s="54">
        <v>22</v>
      </c>
      <c r="B33" s="55" t="s">
        <v>93</v>
      </c>
      <c r="C33" s="56">
        <v>1</v>
      </c>
      <c r="D33" s="56" t="s">
        <v>48</v>
      </c>
      <c r="E33" s="56" t="s">
        <v>56</v>
      </c>
      <c r="F33" s="55" t="s">
        <v>94</v>
      </c>
      <c r="G33" s="56" t="s">
        <v>83</v>
      </c>
      <c r="H33" s="57" t="s">
        <v>84</v>
      </c>
      <c r="I33" s="58">
        <v>4.1900000000000004</v>
      </c>
      <c r="J33" s="59">
        <v>17697</v>
      </c>
      <c r="K33" s="59">
        <f t="shared" si="0"/>
        <v>74150.430000000008</v>
      </c>
      <c r="L33" s="54">
        <v>2</v>
      </c>
      <c r="M33" s="54"/>
      <c r="N33" s="59">
        <f>K33*L33</f>
        <v>148300.86000000002</v>
      </c>
      <c r="O33" s="59">
        <f t="shared" si="1"/>
        <v>148301</v>
      </c>
      <c r="P33" s="60">
        <f t="shared" si="2"/>
        <v>74150.5</v>
      </c>
      <c r="Q33" s="60">
        <f t="shared" si="3"/>
        <v>74150.5</v>
      </c>
      <c r="R33" s="60" t="str">
        <f t="shared" si="4"/>
        <v/>
      </c>
      <c r="S33" s="59">
        <f>ROUND(N33*C33*0.1, 0)</f>
        <v>14830</v>
      </c>
      <c r="T33" s="60">
        <f t="shared" si="5"/>
        <v>7415</v>
      </c>
      <c r="U33" s="60">
        <f t="shared" si="6"/>
        <v>7415</v>
      </c>
      <c r="V33" s="60" t="str">
        <f t="shared" si="7"/>
        <v/>
      </c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60"/>
      <c r="AJ33" s="61">
        <f t="array" ref="AJ33">SUM(ROUND(O33,0),ROUND(S33,0),ROUND(W33:AI33,0))</f>
        <v>163131</v>
      </c>
    </row>
    <row r="34" spans="1:36" s="25" customFormat="1" ht="11.25" x14ac:dyDescent="0.2">
      <c r="A34" s="54">
        <v>23</v>
      </c>
      <c r="B34" s="55" t="s">
        <v>95</v>
      </c>
      <c r="C34" s="56">
        <v>1</v>
      </c>
      <c r="D34" s="56" t="s">
        <v>48</v>
      </c>
      <c r="E34" s="56" t="s">
        <v>56</v>
      </c>
      <c r="F34" s="55" t="s">
        <v>96</v>
      </c>
      <c r="G34" s="56" t="s">
        <v>83</v>
      </c>
      <c r="H34" s="57" t="s">
        <v>84</v>
      </c>
      <c r="I34" s="58">
        <v>3.78</v>
      </c>
      <c r="J34" s="59">
        <v>17697</v>
      </c>
      <c r="K34" s="59">
        <f t="shared" si="0"/>
        <v>66894.66</v>
      </c>
      <c r="L34" s="54">
        <v>2</v>
      </c>
      <c r="M34" s="54"/>
      <c r="N34" s="59">
        <f>K34*L34</f>
        <v>133789.32</v>
      </c>
      <c r="O34" s="59">
        <f t="shared" si="1"/>
        <v>133789</v>
      </c>
      <c r="P34" s="60">
        <f t="shared" si="2"/>
        <v>66894.5</v>
      </c>
      <c r="Q34" s="60">
        <f t="shared" si="3"/>
        <v>66894.5</v>
      </c>
      <c r="R34" s="60" t="str">
        <f t="shared" si="4"/>
        <v/>
      </c>
      <c r="S34" s="59">
        <f>ROUND(N34*C34*0.1, 0)</f>
        <v>13379</v>
      </c>
      <c r="T34" s="60">
        <f t="shared" si="5"/>
        <v>6689.5</v>
      </c>
      <c r="U34" s="60">
        <f t="shared" si="6"/>
        <v>6689.5</v>
      </c>
      <c r="V34" s="60" t="str">
        <f t="shared" si="7"/>
        <v/>
      </c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60"/>
      <c r="AJ34" s="61">
        <f t="array" ref="AJ34">SUM(ROUND(O34,0),ROUND(S34,0),ROUND(W34:AI34,0))</f>
        <v>147168</v>
      </c>
    </row>
    <row r="35" spans="1:36" s="25" customFormat="1" ht="11.25" x14ac:dyDescent="0.2">
      <c r="A35" s="54">
        <v>24</v>
      </c>
      <c r="B35" s="55" t="s">
        <v>97</v>
      </c>
      <c r="C35" s="56">
        <v>1</v>
      </c>
      <c r="D35" s="56" t="s">
        <v>48</v>
      </c>
      <c r="E35" s="56"/>
      <c r="F35" s="55" t="s">
        <v>98</v>
      </c>
      <c r="G35" s="56" t="s">
        <v>70</v>
      </c>
      <c r="H35" s="57" t="s">
        <v>99</v>
      </c>
      <c r="I35" s="58">
        <v>5.18</v>
      </c>
      <c r="J35" s="59">
        <v>17697</v>
      </c>
      <c r="K35" s="59">
        <f t="shared" si="0"/>
        <v>91670.459999999992</v>
      </c>
      <c r="L35" s="54">
        <v>1.71</v>
      </c>
      <c r="M35" s="54"/>
      <c r="N35" s="59">
        <f>K35*L35</f>
        <v>156756.48659999997</v>
      </c>
      <c r="O35" s="59">
        <f t="shared" si="1"/>
        <v>156756</v>
      </c>
      <c r="P35" s="60">
        <f t="shared" si="2"/>
        <v>91670.175438596489</v>
      </c>
      <c r="Q35" s="60">
        <f t="shared" si="3"/>
        <v>65085.824561403504</v>
      </c>
      <c r="R35" s="60" t="str">
        <f t="shared" si="4"/>
        <v/>
      </c>
      <c r="S35" s="59">
        <f>ROUND(N35*C35*0.1, 0)</f>
        <v>15676</v>
      </c>
      <c r="T35" s="60">
        <f t="shared" si="5"/>
        <v>9167.2514619883041</v>
      </c>
      <c r="U35" s="60">
        <f t="shared" si="6"/>
        <v>6508.7485380116959</v>
      </c>
      <c r="V35" s="60" t="str">
        <f t="shared" si="7"/>
        <v/>
      </c>
      <c r="W35" s="59"/>
      <c r="X35" s="59">
        <f>5309.1</f>
        <v>5309.1</v>
      </c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60"/>
      <c r="AJ35" s="61">
        <f t="array" ref="AJ35">SUM(ROUND(O35,0),ROUND(S35,0),ROUND(W35:AI35,0))</f>
        <v>177741</v>
      </c>
    </row>
    <row r="36" spans="1:36" s="25" customFormat="1" ht="11.25" x14ac:dyDescent="0.2">
      <c r="A36" s="54">
        <v>25</v>
      </c>
      <c r="B36" s="55" t="s">
        <v>100</v>
      </c>
      <c r="C36" s="56">
        <v>1</v>
      </c>
      <c r="D36" s="56" t="s">
        <v>48</v>
      </c>
      <c r="E36" s="56"/>
      <c r="F36" s="55" t="s">
        <v>101</v>
      </c>
      <c r="G36" s="56" t="s">
        <v>70</v>
      </c>
      <c r="H36" s="57" t="s">
        <v>71</v>
      </c>
      <c r="I36" s="58">
        <v>4.2699999999999996</v>
      </c>
      <c r="J36" s="59">
        <v>17697</v>
      </c>
      <c r="K36" s="59">
        <f t="shared" si="0"/>
        <v>75566.189999999988</v>
      </c>
      <c r="L36" s="54">
        <v>1.71</v>
      </c>
      <c r="M36" s="54"/>
      <c r="N36" s="59">
        <f>K36*L36</f>
        <v>129218.18489999998</v>
      </c>
      <c r="O36" s="59">
        <f t="shared" si="1"/>
        <v>129218</v>
      </c>
      <c r="P36" s="60">
        <f t="shared" si="2"/>
        <v>75566.081871345028</v>
      </c>
      <c r="Q36" s="60">
        <f t="shared" si="3"/>
        <v>53651.918128654965</v>
      </c>
      <c r="R36" s="60" t="str">
        <f t="shared" si="4"/>
        <v/>
      </c>
      <c r="S36" s="59">
        <f>ROUND(N36*C36*0.1, 0)</f>
        <v>12922</v>
      </c>
      <c r="T36" s="60">
        <f t="shared" si="5"/>
        <v>7556.7251461988308</v>
      </c>
      <c r="U36" s="60">
        <f t="shared" si="6"/>
        <v>5365.2748538011692</v>
      </c>
      <c r="V36" s="60" t="str">
        <f t="shared" si="7"/>
        <v/>
      </c>
      <c r="W36" s="59"/>
      <c r="X36" s="59">
        <f>5309.1</f>
        <v>5309.1</v>
      </c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60"/>
      <c r="AJ36" s="61">
        <f t="array" ref="AJ36">SUM(ROUND(O36,0),ROUND(S36,0),ROUND(W36:AI36,0))</f>
        <v>147449</v>
      </c>
    </row>
    <row r="37" spans="1:36" s="25" customFormat="1" ht="11.25" x14ac:dyDescent="0.2">
      <c r="A37" s="54">
        <v>26</v>
      </c>
      <c r="B37" s="55" t="s">
        <v>102</v>
      </c>
      <c r="C37" s="56">
        <v>1</v>
      </c>
      <c r="D37" s="56" t="s">
        <v>103</v>
      </c>
      <c r="E37" s="56"/>
      <c r="F37" s="55" t="s">
        <v>104</v>
      </c>
      <c r="G37" s="56" t="s">
        <v>105</v>
      </c>
      <c r="H37" s="57" t="s">
        <v>99</v>
      </c>
      <c r="I37" s="58">
        <v>3.16</v>
      </c>
      <c r="J37" s="59">
        <v>17697</v>
      </c>
      <c r="K37" s="59">
        <f t="shared" si="0"/>
        <v>55922.520000000004</v>
      </c>
      <c r="L37" s="54">
        <v>1.71</v>
      </c>
      <c r="M37" s="54"/>
      <c r="N37" s="59">
        <f>K37*L37</f>
        <v>95627.5092</v>
      </c>
      <c r="O37" s="59">
        <f t="shared" si="1"/>
        <v>95628</v>
      </c>
      <c r="P37" s="60">
        <f t="shared" si="2"/>
        <v>55922.807017543862</v>
      </c>
      <c r="Q37" s="60">
        <f t="shared" si="3"/>
        <v>39705.192982456138</v>
      </c>
      <c r="R37" s="60" t="str">
        <f t="shared" si="4"/>
        <v/>
      </c>
      <c r="S37" s="59">
        <f>ROUND(N37*C37*0.1, 0)</f>
        <v>9563</v>
      </c>
      <c r="T37" s="60">
        <f t="shared" si="5"/>
        <v>5592.3976608187131</v>
      </c>
      <c r="U37" s="60">
        <f t="shared" si="6"/>
        <v>3970.602339181286</v>
      </c>
      <c r="V37" s="60" t="str">
        <f t="shared" si="7"/>
        <v/>
      </c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1">
        <f t="array" ref="AJ37">SUM(ROUND(O37,0),ROUND(S37,0),ROUND(W37:AI37,0))</f>
        <v>105191</v>
      </c>
    </row>
    <row r="38" spans="1:36" s="25" customFormat="1" ht="11.25" x14ac:dyDescent="0.2">
      <c r="A38" s="54">
        <v>27</v>
      </c>
      <c r="B38" s="55" t="s">
        <v>106</v>
      </c>
      <c r="C38" s="56">
        <v>1</v>
      </c>
      <c r="D38" s="56" t="s">
        <v>48</v>
      </c>
      <c r="E38" s="56"/>
      <c r="F38" s="55" t="s">
        <v>107</v>
      </c>
      <c r="G38" s="56" t="s">
        <v>105</v>
      </c>
      <c r="H38" s="57" t="s">
        <v>99</v>
      </c>
      <c r="I38" s="58">
        <v>3.16</v>
      </c>
      <c r="J38" s="59">
        <v>17697</v>
      </c>
      <c r="K38" s="59">
        <f t="shared" si="0"/>
        <v>55922.520000000004</v>
      </c>
      <c r="L38" s="54">
        <v>1.71</v>
      </c>
      <c r="M38" s="54"/>
      <c r="N38" s="59">
        <f>K38*L38</f>
        <v>95627.5092</v>
      </c>
      <c r="O38" s="59">
        <f t="shared" si="1"/>
        <v>95628</v>
      </c>
      <c r="P38" s="60">
        <f t="shared" si="2"/>
        <v>55922.807017543862</v>
      </c>
      <c r="Q38" s="60">
        <f t="shared" si="3"/>
        <v>39705.192982456138</v>
      </c>
      <c r="R38" s="60" t="str">
        <f t="shared" si="4"/>
        <v/>
      </c>
      <c r="S38" s="59">
        <f>ROUND(N38*C38*0.1, 0)</f>
        <v>9563</v>
      </c>
      <c r="T38" s="60">
        <f t="shared" si="5"/>
        <v>5592.3976608187131</v>
      </c>
      <c r="U38" s="60">
        <f t="shared" si="6"/>
        <v>3970.602339181286</v>
      </c>
      <c r="V38" s="60" t="str">
        <f t="shared" si="7"/>
        <v/>
      </c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60"/>
      <c r="AJ38" s="61">
        <f t="array" ref="AJ38">SUM(ROUND(O38,0),ROUND(S38,0),ROUND(W38:AI38,0))</f>
        <v>105191</v>
      </c>
    </row>
    <row r="39" spans="1:36" s="25" customFormat="1" ht="11.25" x14ac:dyDescent="0.2">
      <c r="A39" s="54">
        <v>28</v>
      </c>
      <c r="B39" s="55" t="s">
        <v>108</v>
      </c>
      <c r="C39" s="56">
        <v>0.5</v>
      </c>
      <c r="D39" s="56" t="s">
        <v>48</v>
      </c>
      <c r="E39" s="56" t="s">
        <v>56</v>
      </c>
      <c r="F39" s="55" t="s">
        <v>109</v>
      </c>
      <c r="G39" s="56" t="s">
        <v>87</v>
      </c>
      <c r="H39" s="57" t="s">
        <v>84</v>
      </c>
      <c r="I39" s="58">
        <v>4.2300000000000004</v>
      </c>
      <c r="J39" s="59">
        <v>17697</v>
      </c>
      <c r="K39" s="59">
        <f t="shared" si="0"/>
        <v>74858.310000000012</v>
      </c>
      <c r="L39" s="54">
        <v>2</v>
      </c>
      <c r="M39" s="54"/>
      <c r="N39" s="59">
        <f>K39*L39</f>
        <v>149716.62000000002</v>
      </c>
      <c r="O39" s="59">
        <f t="shared" si="1"/>
        <v>74858</v>
      </c>
      <c r="P39" s="60">
        <f t="shared" si="2"/>
        <v>37429</v>
      </c>
      <c r="Q39" s="60">
        <f t="shared" si="3"/>
        <v>37429</v>
      </c>
      <c r="R39" s="60" t="str">
        <f t="shared" si="4"/>
        <v/>
      </c>
      <c r="S39" s="59">
        <f>ROUND(N39*C39*0.1, 0)</f>
        <v>7486</v>
      </c>
      <c r="T39" s="60">
        <f t="shared" si="5"/>
        <v>3743</v>
      </c>
      <c r="U39" s="60">
        <f t="shared" si="6"/>
        <v>3743</v>
      </c>
      <c r="V39" s="60" t="str">
        <f t="shared" si="7"/>
        <v/>
      </c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60"/>
      <c r="AJ39" s="61">
        <f t="array" ref="AJ39">SUM(ROUND(O39,0),ROUND(S39,0),ROUND(W39:AI39,0))</f>
        <v>82344</v>
      </c>
    </row>
    <row r="40" spans="1:36" s="25" customFormat="1" ht="11.25" x14ac:dyDescent="0.2">
      <c r="A40" s="54">
        <v>29</v>
      </c>
      <c r="B40" s="55" t="s">
        <v>110</v>
      </c>
      <c r="C40" s="56">
        <v>0.25</v>
      </c>
      <c r="D40" s="56" t="s">
        <v>48</v>
      </c>
      <c r="E40" s="56" t="s">
        <v>56</v>
      </c>
      <c r="F40" s="55" t="s">
        <v>111</v>
      </c>
      <c r="G40" s="56" t="s">
        <v>83</v>
      </c>
      <c r="H40" s="57" t="s">
        <v>84</v>
      </c>
      <c r="I40" s="58">
        <v>3.94</v>
      </c>
      <c r="J40" s="59">
        <v>17697</v>
      </c>
      <c r="K40" s="59">
        <f t="shared" si="0"/>
        <v>69726.179999999993</v>
      </c>
      <c r="L40" s="54">
        <v>2</v>
      </c>
      <c r="M40" s="54"/>
      <c r="N40" s="59">
        <f>K40*L40</f>
        <v>139452.35999999999</v>
      </c>
      <c r="O40" s="59">
        <f t="shared" si="1"/>
        <v>34863</v>
      </c>
      <c r="P40" s="60">
        <f t="shared" si="2"/>
        <v>17431.5</v>
      </c>
      <c r="Q40" s="60">
        <f t="shared" si="3"/>
        <v>17431.5</v>
      </c>
      <c r="R40" s="60" t="str">
        <f t="shared" si="4"/>
        <v/>
      </c>
      <c r="S40" s="59">
        <f>ROUND(N40*C40*0.1, 0)</f>
        <v>3486</v>
      </c>
      <c r="T40" s="60">
        <f t="shared" si="5"/>
        <v>1743</v>
      </c>
      <c r="U40" s="60">
        <f t="shared" si="6"/>
        <v>1743</v>
      </c>
      <c r="V40" s="60" t="str">
        <f t="shared" si="7"/>
        <v/>
      </c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60"/>
      <c r="AJ40" s="61">
        <f t="array" ref="AJ40">SUM(ROUND(O40,0),ROUND(S40,0),ROUND(W40:AI40,0))</f>
        <v>38349</v>
      </c>
    </row>
    <row r="41" spans="1:36" s="25" customFormat="1" ht="11.25" x14ac:dyDescent="0.2">
      <c r="A41" s="54">
        <v>30</v>
      </c>
      <c r="B41" s="55" t="s">
        <v>112</v>
      </c>
      <c r="C41" s="56">
        <v>1.25</v>
      </c>
      <c r="D41" s="56" t="s">
        <v>48</v>
      </c>
      <c r="E41" s="56" t="s">
        <v>56</v>
      </c>
      <c r="F41" s="55" t="s">
        <v>109</v>
      </c>
      <c r="G41" s="56" t="s">
        <v>87</v>
      </c>
      <c r="H41" s="57" t="s">
        <v>84</v>
      </c>
      <c r="I41" s="58">
        <v>4.2300000000000004</v>
      </c>
      <c r="J41" s="59">
        <v>17697</v>
      </c>
      <c r="K41" s="59">
        <f t="shared" si="0"/>
        <v>74858.310000000012</v>
      </c>
      <c r="L41" s="54">
        <v>2</v>
      </c>
      <c r="M41" s="54"/>
      <c r="N41" s="59">
        <f>K41*L41</f>
        <v>149716.62000000002</v>
      </c>
      <c r="O41" s="59">
        <f t="shared" si="1"/>
        <v>187146</v>
      </c>
      <c r="P41" s="60">
        <f t="shared" si="2"/>
        <v>93573</v>
      </c>
      <c r="Q41" s="60">
        <f t="shared" si="3"/>
        <v>93573</v>
      </c>
      <c r="R41" s="60" t="str">
        <f t="shared" si="4"/>
        <v/>
      </c>
      <c r="S41" s="59">
        <f>ROUND(N41*C41*0.1, 0)</f>
        <v>18715</v>
      </c>
      <c r="T41" s="60">
        <f t="shared" si="5"/>
        <v>9357.5</v>
      </c>
      <c r="U41" s="60">
        <f t="shared" si="6"/>
        <v>9357.5</v>
      </c>
      <c r="V41" s="60" t="str">
        <f t="shared" si="7"/>
        <v/>
      </c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60"/>
      <c r="AJ41" s="61">
        <f t="array" ref="AJ41">SUM(ROUND(O41,0),ROUND(S41,0),ROUND(W41:AI41,0))</f>
        <v>205861</v>
      </c>
    </row>
    <row r="42" spans="1:36" s="25" customFormat="1" ht="11.25" x14ac:dyDescent="0.2">
      <c r="A42" s="54">
        <v>31</v>
      </c>
      <c r="B42" s="55" t="s">
        <v>113</v>
      </c>
      <c r="C42" s="56">
        <v>1</v>
      </c>
      <c r="D42" s="56" t="s">
        <v>103</v>
      </c>
      <c r="E42" s="56" t="s">
        <v>56</v>
      </c>
      <c r="F42" s="55" t="s">
        <v>114</v>
      </c>
      <c r="G42" s="56" t="s">
        <v>70</v>
      </c>
      <c r="H42" s="57" t="s">
        <v>51</v>
      </c>
      <c r="I42" s="58">
        <v>3.65</v>
      </c>
      <c r="J42" s="59">
        <v>17697</v>
      </c>
      <c r="K42" s="59">
        <f t="shared" si="0"/>
        <v>64594.049999999996</v>
      </c>
      <c r="L42" s="54">
        <v>1.71</v>
      </c>
      <c r="M42" s="54"/>
      <c r="N42" s="59">
        <f>K42*L42</f>
        <v>110455.82549999999</v>
      </c>
      <c r="O42" s="59">
        <f t="shared" si="1"/>
        <v>110456</v>
      </c>
      <c r="P42" s="60">
        <f t="shared" si="2"/>
        <v>64594.152046783624</v>
      </c>
      <c r="Q42" s="60">
        <f t="shared" si="3"/>
        <v>45861.847953216369</v>
      </c>
      <c r="R42" s="60" t="str">
        <f t="shared" si="4"/>
        <v/>
      </c>
      <c r="S42" s="59">
        <f>ROUND(N42*C42*0.1, 0)</f>
        <v>11046</v>
      </c>
      <c r="T42" s="60">
        <f t="shared" si="5"/>
        <v>6459.6491228070181</v>
      </c>
      <c r="U42" s="60">
        <f t="shared" si="6"/>
        <v>4586.3508771929828</v>
      </c>
      <c r="V42" s="60" t="str">
        <f t="shared" si="7"/>
        <v/>
      </c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60"/>
      <c r="AJ42" s="61">
        <f t="array" ref="AJ42">SUM(ROUND(O42,0),ROUND(S42,0),ROUND(W42:AI42,0))</f>
        <v>121502</v>
      </c>
    </row>
    <row r="43" spans="1:36" s="25" customFormat="1" ht="11.25" x14ac:dyDescent="0.2">
      <c r="A43" s="54">
        <v>32</v>
      </c>
      <c r="B43" s="55" t="s">
        <v>115</v>
      </c>
      <c r="C43" s="56">
        <v>0.5</v>
      </c>
      <c r="D43" s="56" t="s">
        <v>48</v>
      </c>
      <c r="E43" s="56" t="s">
        <v>56</v>
      </c>
      <c r="F43" s="55" t="s">
        <v>116</v>
      </c>
      <c r="G43" s="56" t="s">
        <v>70</v>
      </c>
      <c r="H43" s="57" t="s">
        <v>71</v>
      </c>
      <c r="I43" s="58">
        <v>4.46</v>
      </c>
      <c r="J43" s="59">
        <v>17697</v>
      </c>
      <c r="K43" s="59">
        <f t="shared" si="0"/>
        <v>78928.62</v>
      </c>
      <c r="L43" s="54">
        <v>1.71</v>
      </c>
      <c r="M43" s="54"/>
      <c r="N43" s="59">
        <f>K43*L43</f>
        <v>134967.94019999998</v>
      </c>
      <c r="O43" s="59">
        <f t="shared" si="1"/>
        <v>67484</v>
      </c>
      <c r="P43" s="60">
        <f t="shared" si="2"/>
        <v>39464.327485380119</v>
      </c>
      <c r="Q43" s="60">
        <f t="shared" si="3"/>
        <v>28019.672514619884</v>
      </c>
      <c r="R43" s="60" t="str">
        <f t="shared" si="4"/>
        <v/>
      </c>
      <c r="S43" s="59">
        <f>ROUND(N43*C43*0.1, 0)</f>
        <v>6748</v>
      </c>
      <c r="T43" s="60">
        <f t="shared" si="5"/>
        <v>3946.198830409357</v>
      </c>
      <c r="U43" s="60">
        <f t="shared" si="6"/>
        <v>2801.8011695906434</v>
      </c>
      <c r="V43" s="60" t="str">
        <f t="shared" si="7"/>
        <v/>
      </c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60"/>
      <c r="AJ43" s="61">
        <f t="array" ref="AJ43">SUM(ROUND(O43,0),ROUND(S43,0),ROUND(W43:AI43,0))</f>
        <v>74232</v>
      </c>
    </row>
    <row r="44" spans="1:36" s="25" customFormat="1" ht="11.25" x14ac:dyDescent="0.2">
      <c r="A44" s="54">
        <v>33</v>
      </c>
      <c r="B44" s="55" t="s">
        <v>117</v>
      </c>
      <c r="C44" s="56">
        <v>0.5</v>
      </c>
      <c r="D44" s="56" t="s">
        <v>48</v>
      </c>
      <c r="E44" s="56" t="s">
        <v>56</v>
      </c>
      <c r="F44" s="55" t="s">
        <v>118</v>
      </c>
      <c r="G44" s="56" t="s">
        <v>70</v>
      </c>
      <c r="H44" s="57" t="s">
        <v>71</v>
      </c>
      <c r="I44" s="58">
        <v>4.46</v>
      </c>
      <c r="J44" s="59">
        <v>17697</v>
      </c>
      <c r="K44" s="59">
        <f t="shared" si="0"/>
        <v>78928.62</v>
      </c>
      <c r="L44" s="54">
        <v>1.71</v>
      </c>
      <c r="M44" s="54"/>
      <c r="N44" s="59">
        <f>K44*L44</f>
        <v>134967.94019999998</v>
      </c>
      <c r="O44" s="59">
        <f t="shared" si="1"/>
        <v>67484</v>
      </c>
      <c r="P44" s="60">
        <f t="shared" si="2"/>
        <v>39464.327485380119</v>
      </c>
      <c r="Q44" s="60">
        <f t="shared" si="3"/>
        <v>28019.672514619884</v>
      </c>
      <c r="R44" s="60" t="str">
        <f t="shared" si="4"/>
        <v/>
      </c>
      <c r="S44" s="59">
        <f>ROUND(N44*C44*0.1, 0)</f>
        <v>6748</v>
      </c>
      <c r="T44" s="60">
        <f t="shared" si="5"/>
        <v>3946.198830409357</v>
      </c>
      <c r="U44" s="60">
        <f t="shared" si="6"/>
        <v>2801.8011695906434</v>
      </c>
      <c r="V44" s="60" t="str">
        <f t="shared" si="7"/>
        <v/>
      </c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60"/>
      <c r="AJ44" s="61">
        <f t="array" ref="AJ44">SUM(ROUND(O44,0),ROUND(S44,0),ROUND(W44:AI44,0))</f>
        <v>74232</v>
      </c>
    </row>
    <row r="45" spans="1:36" s="25" customFormat="1" ht="11.25" x14ac:dyDescent="0.2">
      <c r="A45" s="54">
        <v>34</v>
      </c>
      <c r="B45" s="55" t="s">
        <v>119</v>
      </c>
      <c r="C45" s="56">
        <v>1</v>
      </c>
      <c r="D45" s="56" t="s">
        <v>48</v>
      </c>
      <c r="E45" s="56" t="s">
        <v>56</v>
      </c>
      <c r="F45" s="55" t="s">
        <v>120</v>
      </c>
      <c r="G45" s="56" t="s">
        <v>70</v>
      </c>
      <c r="H45" s="57" t="s">
        <v>71</v>
      </c>
      <c r="I45" s="58">
        <v>4.43</v>
      </c>
      <c r="J45" s="59">
        <v>17697</v>
      </c>
      <c r="K45" s="59">
        <f t="shared" si="0"/>
        <v>78397.709999999992</v>
      </c>
      <c r="L45" s="54">
        <v>1.71</v>
      </c>
      <c r="M45" s="54"/>
      <c r="N45" s="59">
        <f>K45*L45</f>
        <v>134060.08409999998</v>
      </c>
      <c r="O45" s="59">
        <f t="shared" si="1"/>
        <v>134060</v>
      </c>
      <c r="P45" s="60">
        <f t="shared" si="2"/>
        <v>78397.660818713455</v>
      </c>
      <c r="Q45" s="60">
        <f t="shared" si="3"/>
        <v>55662.339181286552</v>
      </c>
      <c r="R45" s="60" t="str">
        <f t="shared" si="4"/>
        <v/>
      </c>
      <c r="S45" s="59">
        <f>ROUND(N45*C45*0.1, 0)</f>
        <v>13406</v>
      </c>
      <c r="T45" s="60">
        <f t="shared" si="5"/>
        <v>7839.7660818713448</v>
      </c>
      <c r="U45" s="60">
        <f t="shared" si="6"/>
        <v>5566.2339181286543</v>
      </c>
      <c r="V45" s="60" t="str">
        <f t="shared" si="7"/>
        <v/>
      </c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60"/>
      <c r="AJ45" s="61">
        <f t="array" ref="AJ45">SUM(ROUND(O45,0),ROUND(S45,0),ROUND(W45:AI45,0))</f>
        <v>147466</v>
      </c>
    </row>
    <row r="46" spans="1:36" s="25" customFormat="1" ht="11.25" x14ac:dyDescent="0.2">
      <c r="A46" s="54">
        <v>35</v>
      </c>
      <c r="B46" s="55" t="s">
        <v>121</v>
      </c>
      <c r="C46" s="56">
        <v>1</v>
      </c>
      <c r="D46" s="56" t="s">
        <v>48</v>
      </c>
      <c r="E46" s="56" t="s">
        <v>56</v>
      </c>
      <c r="F46" s="55" t="s">
        <v>122</v>
      </c>
      <c r="G46" s="56" t="s">
        <v>70</v>
      </c>
      <c r="H46" s="57" t="s">
        <v>71</v>
      </c>
      <c r="I46" s="58">
        <v>4.6100000000000003</v>
      </c>
      <c r="J46" s="59">
        <v>17697</v>
      </c>
      <c r="K46" s="59">
        <f t="shared" si="0"/>
        <v>81583.170000000013</v>
      </c>
      <c r="L46" s="54">
        <v>1.71</v>
      </c>
      <c r="M46" s="54"/>
      <c r="N46" s="59">
        <f>K46*L46</f>
        <v>139507.22070000001</v>
      </c>
      <c r="O46" s="59">
        <f t="shared" si="1"/>
        <v>139507</v>
      </c>
      <c r="P46" s="60">
        <f t="shared" si="2"/>
        <v>81583.040935672514</v>
      </c>
      <c r="Q46" s="60">
        <f t="shared" si="3"/>
        <v>57923.959064327479</v>
      </c>
      <c r="R46" s="60" t="str">
        <f t="shared" si="4"/>
        <v/>
      </c>
      <c r="S46" s="59">
        <f>ROUND(N46*C46*0.1, 0)</f>
        <v>13951</v>
      </c>
      <c r="T46" s="60">
        <f t="shared" si="5"/>
        <v>8158.479532163743</v>
      </c>
      <c r="U46" s="60">
        <f t="shared" si="6"/>
        <v>5792.520467836257</v>
      </c>
      <c r="V46" s="60" t="str">
        <f t="shared" si="7"/>
        <v/>
      </c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60"/>
      <c r="AJ46" s="61">
        <f t="array" ref="AJ46">SUM(ROUND(O46,0),ROUND(S46,0),ROUND(W46:AI46,0))</f>
        <v>153458</v>
      </c>
    </row>
    <row r="47" spans="1:36" s="25" customFormat="1" ht="11.25" x14ac:dyDescent="0.2">
      <c r="A47" s="54">
        <v>36</v>
      </c>
      <c r="B47" s="55" t="s">
        <v>123</v>
      </c>
      <c r="C47" s="56">
        <v>0.5</v>
      </c>
      <c r="D47" s="56" t="s">
        <v>48</v>
      </c>
      <c r="E47" s="56" t="s">
        <v>56</v>
      </c>
      <c r="F47" s="55" t="s">
        <v>124</v>
      </c>
      <c r="G47" s="56" t="s">
        <v>83</v>
      </c>
      <c r="H47" s="57" t="s">
        <v>84</v>
      </c>
      <c r="I47" s="58">
        <v>3.78</v>
      </c>
      <c r="J47" s="59">
        <v>17697</v>
      </c>
      <c r="K47" s="59">
        <f t="shared" si="0"/>
        <v>66894.66</v>
      </c>
      <c r="L47" s="54">
        <v>2</v>
      </c>
      <c r="M47" s="54"/>
      <c r="N47" s="59">
        <f>K47*L47</f>
        <v>133789.32</v>
      </c>
      <c r="O47" s="59">
        <f t="shared" si="1"/>
        <v>66895</v>
      </c>
      <c r="P47" s="60">
        <f t="shared" si="2"/>
        <v>33447.5</v>
      </c>
      <c r="Q47" s="60">
        <f t="shared" si="3"/>
        <v>33447.5</v>
      </c>
      <c r="R47" s="60" t="str">
        <f t="shared" si="4"/>
        <v/>
      </c>
      <c r="S47" s="59">
        <f>ROUND(N47*C47*0.1, 0)</f>
        <v>6689</v>
      </c>
      <c r="T47" s="60">
        <f t="shared" si="5"/>
        <v>3344.5</v>
      </c>
      <c r="U47" s="60">
        <f t="shared" si="6"/>
        <v>3344.5</v>
      </c>
      <c r="V47" s="60" t="str">
        <f t="shared" si="7"/>
        <v/>
      </c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60"/>
      <c r="AJ47" s="61">
        <f t="array" ref="AJ47">SUM(ROUND(O47,0),ROUND(S47,0),ROUND(W47:AI47,0))</f>
        <v>73584</v>
      </c>
    </row>
    <row r="48" spans="1:36" s="25" customFormat="1" ht="11.25" x14ac:dyDescent="0.2">
      <c r="A48" s="54">
        <v>37</v>
      </c>
      <c r="B48" s="55" t="s">
        <v>123</v>
      </c>
      <c r="C48" s="56">
        <v>1.5</v>
      </c>
      <c r="D48" s="56" t="s">
        <v>48</v>
      </c>
      <c r="E48" s="56" t="s">
        <v>56</v>
      </c>
      <c r="F48" s="55" t="s">
        <v>125</v>
      </c>
      <c r="G48" s="56" t="s">
        <v>83</v>
      </c>
      <c r="H48" s="57" t="s">
        <v>84</v>
      </c>
      <c r="I48" s="58">
        <v>3.78</v>
      </c>
      <c r="J48" s="59">
        <v>17697</v>
      </c>
      <c r="K48" s="59">
        <f t="shared" si="0"/>
        <v>66894.66</v>
      </c>
      <c r="L48" s="54">
        <v>2</v>
      </c>
      <c r="M48" s="54"/>
      <c r="N48" s="59">
        <f>K48*L48</f>
        <v>133789.32</v>
      </c>
      <c r="O48" s="59">
        <f t="shared" si="1"/>
        <v>200684</v>
      </c>
      <c r="P48" s="60">
        <f t="shared" si="2"/>
        <v>100342</v>
      </c>
      <c r="Q48" s="60">
        <f t="shared" si="3"/>
        <v>100342</v>
      </c>
      <c r="R48" s="60" t="str">
        <f t="shared" si="4"/>
        <v/>
      </c>
      <c r="S48" s="59">
        <f>ROUND(N48*C48*0.1, 0)</f>
        <v>20068</v>
      </c>
      <c r="T48" s="60">
        <f t="shared" si="5"/>
        <v>10034</v>
      </c>
      <c r="U48" s="60">
        <f t="shared" si="6"/>
        <v>10034</v>
      </c>
      <c r="V48" s="60" t="str">
        <f t="shared" si="7"/>
        <v/>
      </c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60"/>
      <c r="AJ48" s="61">
        <f t="array" ref="AJ48">SUM(ROUND(O48,0),ROUND(S48,0),ROUND(W48:AI48,0))</f>
        <v>220752</v>
      </c>
    </row>
    <row r="49" spans="1:36" s="25" customFormat="1" ht="11.25" x14ac:dyDescent="0.2">
      <c r="A49" s="54">
        <v>38</v>
      </c>
      <c r="B49" s="55" t="s">
        <v>123</v>
      </c>
      <c r="C49" s="56">
        <v>1.5</v>
      </c>
      <c r="D49" s="56" t="s">
        <v>48</v>
      </c>
      <c r="E49" s="56" t="s">
        <v>56</v>
      </c>
      <c r="F49" s="55" t="s">
        <v>126</v>
      </c>
      <c r="G49" s="56" t="s">
        <v>83</v>
      </c>
      <c r="H49" s="57" t="s">
        <v>84</v>
      </c>
      <c r="I49" s="58">
        <v>4.1900000000000004</v>
      </c>
      <c r="J49" s="59">
        <v>17697</v>
      </c>
      <c r="K49" s="59">
        <f t="shared" si="0"/>
        <v>74150.430000000008</v>
      </c>
      <c r="L49" s="54">
        <v>2</v>
      </c>
      <c r="M49" s="54"/>
      <c r="N49" s="59">
        <f>K49*L49</f>
        <v>148300.86000000002</v>
      </c>
      <c r="O49" s="59">
        <f t="shared" si="1"/>
        <v>222451</v>
      </c>
      <c r="P49" s="60">
        <f t="shared" si="2"/>
        <v>111225.5</v>
      </c>
      <c r="Q49" s="60">
        <f t="shared" si="3"/>
        <v>111225.5</v>
      </c>
      <c r="R49" s="60" t="str">
        <f t="shared" si="4"/>
        <v/>
      </c>
      <c r="S49" s="59">
        <f>ROUND(N49*C49*0.1, 0)</f>
        <v>22245</v>
      </c>
      <c r="T49" s="60">
        <f t="shared" si="5"/>
        <v>11122.5</v>
      </c>
      <c r="U49" s="60">
        <f t="shared" si="6"/>
        <v>11122.5</v>
      </c>
      <c r="V49" s="60" t="str">
        <f t="shared" si="7"/>
        <v/>
      </c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60"/>
      <c r="AJ49" s="61">
        <f t="array" ref="AJ49">SUM(ROUND(O49,0),ROUND(S49,0),ROUND(W49:AI49,0))</f>
        <v>244696</v>
      </c>
    </row>
    <row r="50" spans="1:36" s="25" customFormat="1" ht="11.25" x14ac:dyDescent="0.2">
      <c r="A50" s="54">
        <v>39</v>
      </c>
      <c r="B50" s="55" t="s">
        <v>123</v>
      </c>
      <c r="C50" s="56">
        <v>1.5</v>
      </c>
      <c r="D50" s="56" t="s">
        <v>48</v>
      </c>
      <c r="E50" s="56" t="s">
        <v>56</v>
      </c>
      <c r="F50" s="55" t="s">
        <v>127</v>
      </c>
      <c r="G50" s="56" t="s">
        <v>83</v>
      </c>
      <c r="H50" s="57" t="s">
        <v>84</v>
      </c>
      <c r="I50" s="58">
        <v>3.71</v>
      </c>
      <c r="J50" s="59">
        <v>17697</v>
      </c>
      <c r="K50" s="59">
        <f t="shared" si="0"/>
        <v>65655.87</v>
      </c>
      <c r="L50" s="54">
        <v>2</v>
      </c>
      <c r="M50" s="54"/>
      <c r="N50" s="59">
        <f>K50*L50</f>
        <v>131311.74</v>
      </c>
      <c r="O50" s="59">
        <f t="shared" si="1"/>
        <v>196968</v>
      </c>
      <c r="P50" s="60">
        <f t="shared" si="2"/>
        <v>98484</v>
      </c>
      <c r="Q50" s="60">
        <f t="shared" si="3"/>
        <v>98484</v>
      </c>
      <c r="R50" s="60" t="str">
        <f t="shared" si="4"/>
        <v/>
      </c>
      <c r="S50" s="59">
        <f>ROUND(N50*C50*0.1, 0)</f>
        <v>19697</v>
      </c>
      <c r="T50" s="60">
        <f t="shared" si="5"/>
        <v>9848.5</v>
      </c>
      <c r="U50" s="60">
        <f t="shared" si="6"/>
        <v>9848.5</v>
      </c>
      <c r="V50" s="60" t="str">
        <f t="shared" si="7"/>
        <v/>
      </c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60"/>
      <c r="AJ50" s="61">
        <f t="array" ref="AJ50">SUM(ROUND(O50,0),ROUND(S50,0),ROUND(W50:AI50,0))</f>
        <v>216665</v>
      </c>
    </row>
    <row r="51" spans="1:36" s="25" customFormat="1" ht="11.25" x14ac:dyDescent="0.2">
      <c r="A51" s="54">
        <v>40</v>
      </c>
      <c r="B51" s="55" t="s">
        <v>123</v>
      </c>
      <c r="C51" s="56">
        <v>0.5</v>
      </c>
      <c r="D51" s="56" t="s">
        <v>103</v>
      </c>
      <c r="E51" s="56" t="s">
        <v>56</v>
      </c>
      <c r="F51" s="55" t="s">
        <v>128</v>
      </c>
      <c r="G51" s="56" t="s">
        <v>129</v>
      </c>
      <c r="H51" s="57" t="s">
        <v>84</v>
      </c>
      <c r="I51" s="58">
        <v>3.73</v>
      </c>
      <c r="J51" s="59">
        <v>17697</v>
      </c>
      <c r="K51" s="59">
        <f t="shared" si="0"/>
        <v>66009.81</v>
      </c>
      <c r="L51" s="54">
        <v>2</v>
      </c>
      <c r="M51" s="54"/>
      <c r="N51" s="59">
        <f>K51*L51</f>
        <v>132019.62</v>
      </c>
      <c r="O51" s="59">
        <f t="shared" si="1"/>
        <v>66010</v>
      </c>
      <c r="P51" s="60">
        <f t="shared" si="2"/>
        <v>33005</v>
      </c>
      <c r="Q51" s="60">
        <f t="shared" si="3"/>
        <v>33005</v>
      </c>
      <c r="R51" s="60" t="str">
        <f t="shared" si="4"/>
        <v/>
      </c>
      <c r="S51" s="59">
        <f>ROUND(N51*C51*0.1, 0)</f>
        <v>6601</v>
      </c>
      <c r="T51" s="60">
        <f t="shared" si="5"/>
        <v>3300.5</v>
      </c>
      <c r="U51" s="60">
        <f t="shared" si="6"/>
        <v>3300.5</v>
      </c>
      <c r="V51" s="60" t="str">
        <f t="shared" si="7"/>
        <v/>
      </c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60"/>
      <c r="AJ51" s="61">
        <f t="array" ref="AJ51">SUM(ROUND(O51,0),ROUND(S51,0),ROUND(W51:AI51,0))</f>
        <v>72611</v>
      </c>
    </row>
    <row r="52" spans="1:36" s="25" customFormat="1" ht="11.25" x14ac:dyDescent="0.2">
      <c r="A52" s="54">
        <v>41</v>
      </c>
      <c r="B52" s="55" t="s">
        <v>123</v>
      </c>
      <c r="C52" s="56">
        <v>0.25</v>
      </c>
      <c r="D52" s="56" t="s">
        <v>48</v>
      </c>
      <c r="E52" s="56" t="s">
        <v>56</v>
      </c>
      <c r="F52" s="55" t="s">
        <v>130</v>
      </c>
      <c r="G52" s="56" t="s">
        <v>83</v>
      </c>
      <c r="H52" s="57" t="s">
        <v>84</v>
      </c>
      <c r="I52" s="58">
        <v>4</v>
      </c>
      <c r="J52" s="59">
        <v>17697</v>
      </c>
      <c r="K52" s="59">
        <f t="shared" si="0"/>
        <v>70788</v>
      </c>
      <c r="L52" s="54">
        <v>2</v>
      </c>
      <c r="M52" s="54"/>
      <c r="N52" s="59">
        <f>K52*L52</f>
        <v>141576</v>
      </c>
      <c r="O52" s="59">
        <f t="shared" si="1"/>
        <v>35394</v>
      </c>
      <c r="P52" s="60">
        <f t="shared" si="2"/>
        <v>17697</v>
      </c>
      <c r="Q52" s="60">
        <f t="shared" si="3"/>
        <v>17697</v>
      </c>
      <c r="R52" s="60" t="str">
        <f t="shared" si="4"/>
        <v/>
      </c>
      <c r="S52" s="59">
        <f>ROUND(N52*C52*0.1, 0)</f>
        <v>3539</v>
      </c>
      <c r="T52" s="60">
        <f t="shared" si="5"/>
        <v>1769.5</v>
      </c>
      <c r="U52" s="60">
        <f t="shared" si="6"/>
        <v>1769.5</v>
      </c>
      <c r="V52" s="60" t="str">
        <f t="shared" si="7"/>
        <v/>
      </c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60"/>
      <c r="AJ52" s="61">
        <f t="array" ref="AJ52">SUM(ROUND(O52,0),ROUND(S52,0),ROUND(W52:AI52,0))</f>
        <v>38933</v>
      </c>
    </row>
    <row r="53" spans="1:36" s="25" customFormat="1" ht="11.25" x14ac:dyDescent="0.2">
      <c r="A53" s="54">
        <v>42</v>
      </c>
      <c r="B53" s="55" t="s">
        <v>123</v>
      </c>
      <c r="C53" s="56">
        <v>1.5</v>
      </c>
      <c r="D53" s="56" t="s">
        <v>48</v>
      </c>
      <c r="E53" s="56" t="s">
        <v>56</v>
      </c>
      <c r="F53" s="55" t="s">
        <v>125</v>
      </c>
      <c r="G53" s="56" t="s">
        <v>83</v>
      </c>
      <c r="H53" s="57" t="s">
        <v>84</v>
      </c>
      <c r="I53" s="58">
        <v>3.78</v>
      </c>
      <c r="J53" s="59">
        <v>17697</v>
      </c>
      <c r="K53" s="59">
        <f t="shared" si="0"/>
        <v>66894.66</v>
      </c>
      <c r="L53" s="54">
        <v>2</v>
      </c>
      <c r="M53" s="54"/>
      <c r="N53" s="59">
        <f>K53*L53</f>
        <v>133789.32</v>
      </c>
      <c r="O53" s="59">
        <f t="shared" si="1"/>
        <v>200684</v>
      </c>
      <c r="P53" s="60">
        <f t="shared" si="2"/>
        <v>100342</v>
      </c>
      <c r="Q53" s="60">
        <f t="shared" si="3"/>
        <v>100342</v>
      </c>
      <c r="R53" s="60" t="str">
        <f t="shared" si="4"/>
        <v/>
      </c>
      <c r="S53" s="59">
        <f>ROUND(N53*C53*0.1, 0)</f>
        <v>20068</v>
      </c>
      <c r="T53" s="60">
        <f t="shared" si="5"/>
        <v>10034</v>
      </c>
      <c r="U53" s="60">
        <f t="shared" si="6"/>
        <v>10034</v>
      </c>
      <c r="V53" s="60" t="str">
        <f t="shared" si="7"/>
        <v/>
      </c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60"/>
      <c r="AJ53" s="61">
        <f t="array" ref="AJ53">SUM(ROUND(O53,0),ROUND(S53,0),ROUND(W53:AI53,0))</f>
        <v>220752</v>
      </c>
    </row>
    <row r="54" spans="1:36" s="25" customFormat="1" ht="11.25" x14ac:dyDescent="0.2">
      <c r="A54" s="54">
        <v>43</v>
      </c>
      <c r="B54" s="55" t="s">
        <v>123</v>
      </c>
      <c r="C54" s="56">
        <v>1.25</v>
      </c>
      <c r="D54" s="56" t="s">
        <v>48</v>
      </c>
      <c r="E54" s="56" t="s">
        <v>56</v>
      </c>
      <c r="F54" s="55" t="s">
        <v>73</v>
      </c>
      <c r="G54" s="56" t="s">
        <v>83</v>
      </c>
      <c r="H54" s="57" t="s">
        <v>84</v>
      </c>
      <c r="I54" s="58">
        <v>4.1900000000000004</v>
      </c>
      <c r="J54" s="59">
        <v>17697</v>
      </c>
      <c r="K54" s="59">
        <f t="shared" si="0"/>
        <v>74150.430000000008</v>
      </c>
      <c r="L54" s="54">
        <v>2</v>
      </c>
      <c r="M54" s="54"/>
      <c r="N54" s="59">
        <f>K54*L54</f>
        <v>148300.86000000002</v>
      </c>
      <c r="O54" s="59">
        <f t="shared" si="1"/>
        <v>185376</v>
      </c>
      <c r="P54" s="60">
        <f t="shared" si="2"/>
        <v>92688</v>
      </c>
      <c r="Q54" s="60">
        <f t="shared" si="3"/>
        <v>92688</v>
      </c>
      <c r="R54" s="60" t="str">
        <f t="shared" si="4"/>
        <v/>
      </c>
      <c r="S54" s="59">
        <f>ROUND(N54*C54*0.1, 0)</f>
        <v>18538</v>
      </c>
      <c r="T54" s="60">
        <f t="shared" si="5"/>
        <v>9269</v>
      </c>
      <c r="U54" s="60">
        <f t="shared" si="6"/>
        <v>9269</v>
      </c>
      <c r="V54" s="60" t="str">
        <f t="shared" si="7"/>
        <v/>
      </c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60"/>
      <c r="AJ54" s="61">
        <f t="array" ref="AJ54">SUM(ROUND(O54,0),ROUND(S54,0),ROUND(W54:AI54,0))</f>
        <v>203914</v>
      </c>
    </row>
    <row r="55" spans="1:36" s="25" customFormat="1" ht="11.25" x14ac:dyDescent="0.2">
      <c r="A55" s="54">
        <v>44</v>
      </c>
      <c r="B55" s="55" t="s">
        <v>123</v>
      </c>
      <c r="C55" s="56">
        <v>1.5</v>
      </c>
      <c r="D55" s="56" t="s">
        <v>48</v>
      </c>
      <c r="E55" s="56" t="s">
        <v>56</v>
      </c>
      <c r="F55" s="55" t="s">
        <v>125</v>
      </c>
      <c r="G55" s="56" t="s">
        <v>83</v>
      </c>
      <c r="H55" s="57" t="s">
        <v>84</v>
      </c>
      <c r="I55" s="58">
        <v>3.78</v>
      </c>
      <c r="J55" s="59">
        <v>17697</v>
      </c>
      <c r="K55" s="59">
        <f t="shared" si="0"/>
        <v>66894.66</v>
      </c>
      <c r="L55" s="54">
        <v>2</v>
      </c>
      <c r="M55" s="54"/>
      <c r="N55" s="59">
        <f>K55*L55</f>
        <v>133789.32</v>
      </c>
      <c r="O55" s="59">
        <f t="shared" si="1"/>
        <v>200684</v>
      </c>
      <c r="P55" s="60">
        <f t="shared" si="2"/>
        <v>100342</v>
      </c>
      <c r="Q55" s="60">
        <f t="shared" si="3"/>
        <v>100342</v>
      </c>
      <c r="R55" s="60" t="str">
        <f t="shared" si="4"/>
        <v/>
      </c>
      <c r="S55" s="59">
        <f>ROUND(N55*C55*0.1, 0)</f>
        <v>20068</v>
      </c>
      <c r="T55" s="60">
        <f t="shared" si="5"/>
        <v>10034</v>
      </c>
      <c r="U55" s="60">
        <f t="shared" si="6"/>
        <v>10034</v>
      </c>
      <c r="V55" s="60" t="str">
        <f t="shared" si="7"/>
        <v/>
      </c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60"/>
      <c r="AJ55" s="61">
        <f t="array" ref="AJ55">SUM(ROUND(O55,0),ROUND(S55,0),ROUND(W55:AI55,0))</f>
        <v>220752</v>
      </c>
    </row>
    <row r="56" spans="1:36" s="25" customFormat="1" ht="11.25" x14ac:dyDescent="0.2">
      <c r="A56" s="54">
        <v>45</v>
      </c>
      <c r="B56" s="55" t="s">
        <v>131</v>
      </c>
      <c r="C56" s="56">
        <v>2</v>
      </c>
      <c r="D56" s="56" t="s">
        <v>103</v>
      </c>
      <c r="E56" s="56"/>
      <c r="F56" s="55" t="s">
        <v>132</v>
      </c>
      <c r="G56" s="56">
        <v>3</v>
      </c>
      <c r="H56" s="57" t="s">
        <v>133</v>
      </c>
      <c r="I56" s="58">
        <v>2.86</v>
      </c>
      <c r="J56" s="59">
        <v>17697</v>
      </c>
      <c r="K56" s="59">
        <f t="shared" si="0"/>
        <v>50613.42</v>
      </c>
      <c r="L56" s="54">
        <v>1.71</v>
      </c>
      <c r="M56" s="54"/>
      <c r="N56" s="59">
        <f>K56*L56</f>
        <v>86548.948199999999</v>
      </c>
      <c r="O56" s="59">
        <f t="shared" si="1"/>
        <v>173098</v>
      </c>
      <c r="P56" s="60">
        <f t="shared" si="2"/>
        <v>101226.90058479532</v>
      </c>
      <c r="Q56" s="60">
        <f t="shared" si="3"/>
        <v>71871.099415204677</v>
      </c>
      <c r="R56" s="60" t="str">
        <f t="shared" si="4"/>
        <v/>
      </c>
      <c r="S56" s="59">
        <f>ROUND(N56*C56*0.1, 0)</f>
        <v>17310</v>
      </c>
      <c r="T56" s="60">
        <f t="shared" si="5"/>
        <v>10122.807017543861</v>
      </c>
      <c r="U56" s="60">
        <f t="shared" si="6"/>
        <v>7187.1929824561403</v>
      </c>
      <c r="V56" s="60" t="str">
        <f t="shared" si="7"/>
        <v/>
      </c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60"/>
      <c r="AJ56" s="61">
        <f t="array" ref="AJ56">SUM(ROUND(O56,0),ROUND(S56,0),ROUND(W56:AI56,0))</f>
        <v>190408</v>
      </c>
    </row>
    <row r="57" spans="1:36" s="25" customFormat="1" ht="11.25" x14ac:dyDescent="0.2">
      <c r="A57" s="54">
        <v>46</v>
      </c>
      <c r="B57" s="55" t="s">
        <v>134</v>
      </c>
      <c r="C57" s="56">
        <v>1</v>
      </c>
      <c r="D57" s="56" t="s">
        <v>103</v>
      </c>
      <c r="E57" s="56"/>
      <c r="F57" s="55" t="s">
        <v>120</v>
      </c>
      <c r="G57" s="56">
        <v>3</v>
      </c>
      <c r="H57" s="57" t="s">
        <v>133</v>
      </c>
      <c r="I57" s="58">
        <v>2.86</v>
      </c>
      <c r="J57" s="59">
        <v>17697</v>
      </c>
      <c r="K57" s="59">
        <f t="shared" si="0"/>
        <v>50613.42</v>
      </c>
      <c r="L57" s="54">
        <v>1.71</v>
      </c>
      <c r="M57" s="54"/>
      <c r="N57" s="59">
        <f>K57*L57</f>
        <v>86548.948199999999</v>
      </c>
      <c r="O57" s="59">
        <f t="shared" si="1"/>
        <v>86549</v>
      </c>
      <c r="P57" s="60">
        <f t="shared" si="2"/>
        <v>50613.450292397662</v>
      </c>
      <c r="Q57" s="60">
        <f t="shared" si="3"/>
        <v>35935.549707602338</v>
      </c>
      <c r="R57" s="60" t="str">
        <f t="shared" si="4"/>
        <v/>
      </c>
      <c r="S57" s="59">
        <f>ROUND(N57*C57*0.1, 0)</f>
        <v>8655</v>
      </c>
      <c r="T57" s="60">
        <f t="shared" si="5"/>
        <v>5061.4035087719303</v>
      </c>
      <c r="U57" s="60">
        <f t="shared" si="6"/>
        <v>3593.5964912280701</v>
      </c>
      <c r="V57" s="60" t="str">
        <f t="shared" si="7"/>
        <v/>
      </c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60"/>
      <c r="AJ57" s="61">
        <f t="array" ref="AJ57">SUM(ROUND(O57,0),ROUND(S57,0),ROUND(W57:AI57,0))</f>
        <v>95204</v>
      </c>
    </row>
    <row r="58" spans="1:36" s="25" customFormat="1" ht="11.25" x14ac:dyDescent="0.2">
      <c r="A58" s="54">
        <v>47</v>
      </c>
      <c r="B58" s="55" t="s">
        <v>135</v>
      </c>
      <c r="C58" s="56">
        <v>1.5</v>
      </c>
      <c r="D58" s="56" t="s">
        <v>103</v>
      </c>
      <c r="E58" s="56"/>
      <c r="F58" s="55" t="s">
        <v>136</v>
      </c>
      <c r="G58" s="56">
        <v>1</v>
      </c>
      <c r="H58" s="57" t="s">
        <v>133</v>
      </c>
      <c r="I58" s="58">
        <v>2.81</v>
      </c>
      <c r="J58" s="59">
        <v>17697</v>
      </c>
      <c r="K58" s="59">
        <f t="shared" si="0"/>
        <v>49728.57</v>
      </c>
      <c r="L58" s="54">
        <v>1.71</v>
      </c>
      <c r="M58" s="54"/>
      <c r="N58" s="59">
        <f>K58*L58</f>
        <v>85035.854699999996</v>
      </c>
      <c r="O58" s="59">
        <f t="shared" si="1"/>
        <v>127554</v>
      </c>
      <c r="P58" s="60">
        <f t="shared" si="2"/>
        <v>74592.982456140351</v>
      </c>
      <c r="Q58" s="60">
        <f t="shared" si="3"/>
        <v>52961.017543859649</v>
      </c>
      <c r="R58" s="60" t="str">
        <f t="shared" si="4"/>
        <v/>
      </c>
      <c r="S58" s="59">
        <f>ROUND(N58*C58*0.1, 0)</f>
        <v>12755</v>
      </c>
      <c r="T58" s="60">
        <f t="shared" si="5"/>
        <v>7459.0643274853801</v>
      </c>
      <c r="U58" s="60">
        <f t="shared" si="6"/>
        <v>5295.9356725146199</v>
      </c>
      <c r="V58" s="60" t="str">
        <f t="shared" si="7"/>
        <v/>
      </c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60"/>
      <c r="AJ58" s="61">
        <f t="array" ref="AJ58">SUM(ROUND(O58,0),ROUND(S58,0),ROUND(W58:AI58,0))</f>
        <v>140309</v>
      </c>
    </row>
    <row r="59" spans="1:36" s="25" customFormat="1" ht="11.25" x14ac:dyDescent="0.2">
      <c r="A59" s="54">
        <v>48</v>
      </c>
      <c r="B59" s="55" t="s">
        <v>137</v>
      </c>
      <c r="C59" s="56">
        <v>2</v>
      </c>
      <c r="D59" s="56" t="s">
        <v>103</v>
      </c>
      <c r="E59" s="56"/>
      <c r="F59" s="55" t="s">
        <v>124</v>
      </c>
      <c r="G59" s="56">
        <v>1</v>
      </c>
      <c r="H59" s="57" t="s">
        <v>133</v>
      </c>
      <c r="I59" s="58">
        <v>2.81</v>
      </c>
      <c r="J59" s="59">
        <v>17697</v>
      </c>
      <c r="K59" s="59">
        <f t="shared" si="0"/>
        <v>49728.57</v>
      </c>
      <c r="L59" s="54">
        <v>1.71</v>
      </c>
      <c r="M59" s="54"/>
      <c r="N59" s="59">
        <f>K59*L59</f>
        <v>85035.854699999996</v>
      </c>
      <c r="O59" s="59">
        <f t="shared" si="1"/>
        <v>170072</v>
      </c>
      <c r="P59" s="60">
        <f t="shared" si="2"/>
        <v>99457.309941520463</v>
      </c>
      <c r="Q59" s="60">
        <f t="shared" si="3"/>
        <v>70614.690058479522</v>
      </c>
      <c r="R59" s="60" t="str">
        <f t="shared" si="4"/>
        <v/>
      </c>
      <c r="S59" s="59">
        <f>ROUND(N59*C59*0.1, 0)</f>
        <v>17007</v>
      </c>
      <c r="T59" s="60">
        <f t="shared" si="5"/>
        <v>9945.6140350877195</v>
      </c>
      <c r="U59" s="60">
        <f t="shared" si="6"/>
        <v>7061.3859649122805</v>
      </c>
      <c r="V59" s="60" t="str">
        <f t="shared" si="7"/>
        <v/>
      </c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60"/>
      <c r="AJ59" s="61">
        <f t="array" ref="AJ59">SUM(ROUND(O59,0),ROUND(S59,0),ROUND(W59:AI59,0))</f>
        <v>187079</v>
      </c>
    </row>
    <row r="60" spans="1:36" s="25" customFormat="1" ht="11.25" x14ac:dyDescent="0.2">
      <c r="A60" s="54">
        <v>49</v>
      </c>
      <c r="B60" s="55" t="s">
        <v>138</v>
      </c>
      <c r="C60" s="56">
        <v>1</v>
      </c>
      <c r="D60" s="56" t="s">
        <v>103</v>
      </c>
      <c r="E60" s="56"/>
      <c r="F60" s="55" t="s">
        <v>139</v>
      </c>
      <c r="G60" s="56">
        <v>3</v>
      </c>
      <c r="H60" s="57" t="s">
        <v>133</v>
      </c>
      <c r="I60" s="58">
        <v>2.86</v>
      </c>
      <c r="J60" s="59">
        <v>17697</v>
      </c>
      <c r="K60" s="59">
        <f t="shared" si="0"/>
        <v>50613.42</v>
      </c>
      <c r="L60" s="54">
        <v>1.71</v>
      </c>
      <c r="M60" s="54"/>
      <c r="N60" s="59">
        <f>K60*L60</f>
        <v>86548.948199999999</v>
      </c>
      <c r="O60" s="59">
        <f t="shared" si="1"/>
        <v>86549</v>
      </c>
      <c r="P60" s="60">
        <f t="shared" si="2"/>
        <v>50613.450292397662</v>
      </c>
      <c r="Q60" s="60">
        <f t="shared" si="3"/>
        <v>35935.549707602338</v>
      </c>
      <c r="R60" s="60" t="str">
        <f t="shared" si="4"/>
        <v/>
      </c>
      <c r="S60" s="59">
        <f>ROUND(N60*C60*0.1, 0)</f>
        <v>8655</v>
      </c>
      <c r="T60" s="60">
        <f t="shared" si="5"/>
        <v>5061.4035087719303</v>
      </c>
      <c r="U60" s="60">
        <f t="shared" si="6"/>
        <v>3593.5964912280701</v>
      </c>
      <c r="V60" s="60" t="str">
        <f t="shared" si="7"/>
        <v/>
      </c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60"/>
      <c r="AJ60" s="61">
        <f t="array" ref="AJ60">SUM(ROUND(O60,0),ROUND(S60,0),ROUND(W60:AI60,0))</f>
        <v>95204</v>
      </c>
    </row>
    <row r="61" spans="1:36" s="25" customFormat="1" ht="11.25" x14ac:dyDescent="0.2">
      <c r="A61" s="54">
        <v>50</v>
      </c>
      <c r="B61" s="55" t="s">
        <v>140</v>
      </c>
      <c r="C61" s="56">
        <v>1</v>
      </c>
      <c r="D61" s="56" t="s">
        <v>48</v>
      </c>
      <c r="E61" s="56"/>
      <c r="F61" s="55" t="s">
        <v>141</v>
      </c>
      <c r="G61" s="56">
        <v>5</v>
      </c>
      <c r="H61" s="57" t="s">
        <v>133</v>
      </c>
      <c r="I61" s="58">
        <v>2.93</v>
      </c>
      <c r="J61" s="59">
        <v>17697</v>
      </c>
      <c r="K61" s="59">
        <f t="shared" si="0"/>
        <v>51852.210000000006</v>
      </c>
      <c r="L61" s="54">
        <v>1.71</v>
      </c>
      <c r="M61" s="54"/>
      <c r="N61" s="59">
        <f>K61*L61</f>
        <v>88667.279100000014</v>
      </c>
      <c r="O61" s="59">
        <f t="shared" si="1"/>
        <v>88667</v>
      </c>
      <c r="P61" s="60">
        <f t="shared" si="2"/>
        <v>51852.04678362573</v>
      </c>
      <c r="Q61" s="60">
        <f t="shared" si="3"/>
        <v>36814.95321637427</v>
      </c>
      <c r="R61" s="60" t="str">
        <f t="shared" si="4"/>
        <v/>
      </c>
      <c r="S61" s="59">
        <f>ROUND(N61*C61*0.1, 0)</f>
        <v>8867</v>
      </c>
      <c r="T61" s="60">
        <f t="shared" si="5"/>
        <v>5185.3801169590643</v>
      </c>
      <c r="U61" s="60">
        <f t="shared" si="6"/>
        <v>3681.6198830409353</v>
      </c>
      <c r="V61" s="60" t="str">
        <f t="shared" si="7"/>
        <v/>
      </c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60"/>
      <c r="AJ61" s="61">
        <f t="array" ref="AJ61">SUM(ROUND(O61,0),ROUND(S61,0),ROUND(W61:AI61,0))</f>
        <v>97534</v>
      </c>
    </row>
    <row r="62" spans="1:36" s="25" customFormat="1" ht="11.25" x14ac:dyDescent="0.2">
      <c r="A62" s="54">
        <v>51</v>
      </c>
      <c r="B62" s="55" t="s">
        <v>142</v>
      </c>
      <c r="C62" s="56">
        <v>9</v>
      </c>
      <c r="D62" s="56"/>
      <c r="E62" s="56"/>
      <c r="F62" s="55" t="s">
        <v>143</v>
      </c>
      <c r="G62" s="56">
        <v>1</v>
      </c>
      <c r="H62" s="57" t="s">
        <v>133</v>
      </c>
      <c r="I62" s="58">
        <v>2.81</v>
      </c>
      <c r="J62" s="59">
        <v>17697</v>
      </c>
      <c r="K62" s="59">
        <f t="shared" si="0"/>
        <v>49728.57</v>
      </c>
      <c r="L62" s="54">
        <v>1.71</v>
      </c>
      <c r="M62" s="54"/>
      <c r="N62" s="59">
        <f>K62*L62</f>
        <v>85035.854699999996</v>
      </c>
      <c r="O62" s="59">
        <f t="shared" si="1"/>
        <v>765323</v>
      </c>
      <c r="P62" s="60">
        <f t="shared" si="2"/>
        <v>447557.30994152045</v>
      </c>
      <c r="Q62" s="60">
        <f t="shared" si="3"/>
        <v>317765.69005847949</v>
      </c>
      <c r="R62" s="60" t="str">
        <f t="shared" si="4"/>
        <v/>
      </c>
      <c r="S62" s="59">
        <f>ROUND(N62*C62*0.1, 0)</f>
        <v>76532</v>
      </c>
      <c r="T62" s="60">
        <f t="shared" si="5"/>
        <v>44755.555555555555</v>
      </c>
      <c r="U62" s="60">
        <f t="shared" si="6"/>
        <v>31776.444444444442</v>
      </c>
      <c r="V62" s="60" t="str">
        <f t="shared" si="7"/>
        <v/>
      </c>
      <c r="W62" s="59"/>
      <c r="X62" s="59"/>
      <c r="Y62" s="59">
        <f>31854.6</f>
        <v>31854.6</v>
      </c>
      <c r="Z62" s="59"/>
      <c r="AA62" s="59"/>
      <c r="AB62" s="59"/>
      <c r="AC62" s="59"/>
      <c r="AD62" s="59"/>
      <c r="AE62" s="59"/>
      <c r="AF62" s="59"/>
      <c r="AG62" s="59"/>
      <c r="AH62" s="59"/>
      <c r="AI62" s="60"/>
      <c r="AJ62" s="61">
        <f t="array" ref="AJ62">SUM(ROUND(O62,0),ROUND(S62,0),ROUND(W62:AI62,0))</f>
        <v>873710</v>
      </c>
    </row>
    <row r="63" spans="1:36" s="25" customFormat="1" ht="11.25" x14ac:dyDescent="0.2">
      <c r="A63" s="54">
        <v>52</v>
      </c>
      <c r="B63" s="55" t="s">
        <v>142</v>
      </c>
      <c r="C63" s="56">
        <v>8</v>
      </c>
      <c r="D63" s="56"/>
      <c r="E63" s="56"/>
      <c r="F63" s="55" t="s">
        <v>143</v>
      </c>
      <c r="G63" s="56">
        <v>2</v>
      </c>
      <c r="H63" s="57" t="s">
        <v>133</v>
      </c>
      <c r="I63" s="58">
        <v>2.84</v>
      </c>
      <c r="J63" s="59">
        <v>17697</v>
      </c>
      <c r="K63" s="59">
        <f t="shared" si="0"/>
        <v>50259.479999999996</v>
      </c>
      <c r="L63" s="54">
        <v>1.71</v>
      </c>
      <c r="M63" s="54"/>
      <c r="N63" s="59">
        <f>K63*L63</f>
        <v>85943.710799999986</v>
      </c>
      <c r="O63" s="59">
        <f t="shared" si="1"/>
        <v>687550</v>
      </c>
      <c r="P63" s="60">
        <f t="shared" si="2"/>
        <v>402076.02339181287</v>
      </c>
      <c r="Q63" s="60">
        <f t="shared" si="3"/>
        <v>285473.97660818713</v>
      </c>
      <c r="R63" s="60" t="str">
        <f t="shared" si="4"/>
        <v/>
      </c>
      <c r="S63" s="59">
        <f>ROUND(N63*C63*0.1, 0)</f>
        <v>68755</v>
      </c>
      <c r="T63" s="60">
        <f t="shared" si="5"/>
        <v>40207.602339181285</v>
      </c>
      <c r="U63" s="60">
        <f t="shared" si="6"/>
        <v>28547.397660818711</v>
      </c>
      <c r="V63" s="60" t="str">
        <f t="shared" si="7"/>
        <v/>
      </c>
      <c r="W63" s="59"/>
      <c r="X63" s="59"/>
      <c r="Y63" s="59">
        <f>28315.2</f>
        <v>28315.200000000001</v>
      </c>
      <c r="Z63" s="59"/>
      <c r="AA63" s="59"/>
      <c r="AB63" s="59"/>
      <c r="AC63" s="59"/>
      <c r="AD63" s="59"/>
      <c r="AE63" s="59"/>
      <c r="AF63" s="59"/>
      <c r="AG63" s="59"/>
      <c r="AH63" s="59"/>
      <c r="AI63" s="60">
        <f>17697</f>
        <v>17697</v>
      </c>
      <c r="AJ63" s="61">
        <f t="array" ref="AJ63">SUM(ROUND(O63,0),ROUND(S63,0),ROUND(W63:AI63,0))</f>
        <v>802317</v>
      </c>
    </row>
    <row r="64" spans="1:36" s="25" customFormat="1" thickBot="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3"/>
      <c r="AJ64" s="64"/>
    </row>
    <row r="65" spans="1:36" s="53" customFormat="1" thickBot="1" x14ac:dyDescent="0.25">
      <c r="A65" s="65"/>
      <c r="B65" s="66" t="s">
        <v>37</v>
      </c>
      <c r="C65" s="67">
        <f>SUM(C12:C64)</f>
        <v>69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9">
        <f t="array" ref="O65">SUM(ROUND(O12:O64,))</f>
        <v>8685272</v>
      </c>
      <c r="P65" s="69">
        <f>SUM(P12:P64)</f>
        <v>4710058.1988304099</v>
      </c>
      <c r="Q65" s="69">
        <f>SUM(Q12:Q64)</f>
        <v>3975213.8011695906</v>
      </c>
      <c r="R65" s="69">
        <f>SUM(R12:R64)</f>
        <v>0</v>
      </c>
      <c r="S65" s="70">
        <f t="array" ref="S65">SUM(ROUND(S12:S64,))</f>
        <v>868526</v>
      </c>
      <c r="T65" s="70">
        <f>SUM(T12:T64)</f>
        <v>471005.23684210522</v>
      </c>
      <c r="U65" s="70">
        <f>SUM(U12:U64)</f>
        <v>397520.76315789478</v>
      </c>
      <c r="V65" s="70">
        <f>SUM(V12:V64)</f>
        <v>0</v>
      </c>
      <c r="W65" s="70">
        <f t="array" ref="W65">SUM(ROUND(W12:W64,))</f>
        <v>0</v>
      </c>
      <c r="X65" s="70">
        <f t="array" ref="X65">SUM(ROUND(X12:X64,))</f>
        <v>10618</v>
      </c>
      <c r="Y65" s="70">
        <f t="array" ref="Y65">SUM(ROUND(Y12:Y64,))</f>
        <v>60170</v>
      </c>
      <c r="Z65" s="70">
        <f t="array" ref="Z65">SUM(ROUND(Z12:Z64,))</f>
        <v>0</v>
      </c>
      <c r="AA65" s="70">
        <f t="array" ref="AA65">SUM(ROUND(AA12:AA64,))</f>
        <v>0</v>
      </c>
      <c r="AB65" s="70">
        <f t="array" ref="AB65">SUM(ROUND(AB12:AB64,))</f>
        <v>0</v>
      </c>
      <c r="AC65" s="70">
        <f t="array" ref="AC65">SUM(ROUND(AC12:AC64,))</f>
        <v>0</v>
      </c>
      <c r="AD65" s="70">
        <f t="array" ref="AD65">SUM(ROUND(AD12:AD64,))</f>
        <v>0</v>
      </c>
      <c r="AE65" s="70">
        <f t="array" ref="AE65">SUM(ROUND(AE12:AE64,))</f>
        <v>0</v>
      </c>
      <c r="AF65" s="70">
        <f t="array" ref="AF65">SUM(ROUND(AF12:AF64,))</f>
        <v>0</v>
      </c>
      <c r="AG65" s="70">
        <f t="array" ref="AG65">SUM(ROUND(AG12:AG64,))</f>
        <v>0</v>
      </c>
      <c r="AH65" s="70">
        <f t="array" ref="AH65">SUM(ROUND(AH12:AH64,))</f>
        <v>0</v>
      </c>
      <c r="AI65" s="70">
        <f t="array" ref="AI65">SUM(ROUND(AI12:AI64,))</f>
        <v>17697</v>
      </c>
      <c r="AJ65" s="71">
        <f t="array" ref="AJ65">SUM(O65,S65,W65:AI65)</f>
        <v>9642283</v>
      </c>
    </row>
    <row r="68" spans="1:36" ht="12.75" x14ac:dyDescent="0.2">
      <c r="C68" s="4" t="s">
        <v>40</v>
      </c>
      <c r="D68" s="4"/>
      <c r="E68" s="4"/>
      <c r="K68" s="4" t="s">
        <v>43</v>
      </c>
      <c r="N68" s="4"/>
      <c r="O68" s="4"/>
      <c r="P68" s="4"/>
      <c r="Q68" s="4"/>
      <c r="R68" s="4"/>
    </row>
    <row r="70" spans="1:36" ht="12.75" x14ac:dyDescent="0.2">
      <c r="B70" s="4"/>
      <c r="C70" s="72" t="s">
        <v>38</v>
      </c>
      <c r="D70" s="4"/>
      <c r="E70" s="4"/>
      <c r="K70" s="4" t="s">
        <v>44</v>
      </c>
      <c r="N70" s="4"/>
      <c r="O70" s="4"/>
      <c r="P70" s="4"/>
      <c r="Q70" s="4"/>
      <c r="R70" s="4"/>
    </row>
  </sheetData>
  <mergeCells count="39">
    <mergeCell ref="AH9:AH10"/>
    <mergeCell ref="AI9:AI10"/>
    <mergeCell ref="Z9:Z10"/>
    <mergeCell ref="AA9:AD9"/>
    <mergeCell ref="AE9:AE10"/>
    <mergeCell ref="AF9:AF10"/>
    <mergeCell ref="AG9:AG10"/>
    <mergeCell ref="W9:W10"/>
    <mergeCell ref="X9:X10"/>
    <mergeCell ref="Y9:Y10"/>
    <mergeCell ref="T9:T10"/>
    <mergeCell ref="U9:U10"/>
    <mergeCell ref="V9:V10"/>
    <mergeCell ref="N8:N10"/>
    <mergeCell ref="O8:R8"/>
    <mergeCell ref="S8:V8"/>
    <mergeCell ref="W8:AI8"/>
    <mergeCell ref="AJ8:AJ10"/>
    <mergeCell ref="O9:O10"/>
    <mergeCell ref="P9:P10"/>
    <mergeCell ref="Q9:Q10"/>
    <mergeCell ref="R9:R10"/>
    <mergeCell ref="S9:S10"/>
    <mergeCell ref="H8:H10"/>
    <mergeCell ref="I8:I10"/>
    <mergeCell ref="J8:J9"/>
    <mergeCell ref="K8:K10"/>
    <mergeCell ref="L8:L10"/>
    <mergeCell ref="M8:M10"/>
    <mergeCell ref="B4:O4"/>
    <mergeCell ref="B5:O5"/>
    <mergeCell ref="B6:O6"/>
    <mergeCell ref="A8:A10"/>
    <mergeCell ref="B8:B10"/>
    <mergeCell ref="C8:C10"/>
    <mergeCell ref="D8:D10"/>
    <mergeCell ref="E8:E10"/>
    <mergeCell ref="F8:F10"/>
    <mergeCell ref="G8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Qaz</dc:creator>
  <cp:lastModifiedBy>Qaz</cp:lastModifiedBy>
  <dcterms:created xsi:type="dcterms:W3CDTF">2024-10-22T10:49:33Z</dcterms:created>
  <dcterms:modified xsi:type="dcterms:W3CDTF">2024-10-22T10:49:51Z</dcterms:modified>
</cp:coreProperties>
</file>