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2995" windowHeight="11820"/>
  </bookViews>
  <sheets>
    <sheet name="04.01.2023" sheetId="4" r:id="rId1"/>
  </sheets>
  <calcPr calcId="144525"/>
</workbook>
</file>

<file path=xl/calcChain.xml><?xml version="1.0" encoding="utf-8"?>
<calcChain xmlns="http://schemas.openxmlformats.org/spreadsheetml/2006/main">
  <c r="T36" i="4" l="1"/>
  <c r="T37" i="4"/>
  <c r="U60" i="4"/>
  <c r="U63" i="4" s="1" a="1"/>
  <c r="U63" i="4" s="1"/>
  <c r="U61" i="4"/>
  <c r="V61" i="4"/>
  <c r="V63" i="4" s="1" a="1"/>
  <c r="V63" i="4" s="1"/>
  <c r="K61" i="4"/>
  <c r="M61" i="4" s="1"/>
  <c r="N61" i="4" s="1"/>
  <c r="O61" i="4" s="1"/>
  <c r="M60" i="4"/>
  <c r="N60" i="4" s="1"/>
  <c r="O60" i="4" s="1"/>
  <c r="K60" i="4"/>
  <c r="K59" i="4"/>
  <c r="M59" i="4" s="1"/>
  <c r="N59" i="4" s="1"/>
  <c r="O59" i="4" s="1"/>
  <c r="K58" i="4"/>
  <c r="M58" i="4" s="1"/>
  <c r="K57" i="4"/>
  <c r="M57" i="4" s="1"/>
  <c r="N57" i="4" s="1"/>
  <c r="O57" i="4" s="1"/>
  <c r="K56" i="4"/>
  <c r="M56" i="4" s="1"/>
  <c r="N56" i="4" s="1"/>
  <c r="O56" i="4" s="1"/>
  <c r="K55" i="4"/>
  <c r="M55" i="4" s="1"/>
  <c r="N55" i="4" s="1"/>
  <c r="O55" i="4" s="1"/>
  <c r="K54" i="4"/>
  <c r="M54" i="4" s="1"/>
  <c r="K53" i="4"/>
  <c r="M53" i="4" s="1"/>
  <c r="N53" i="4" s="1"/>
  <c r="O53" i="4" s="1"/>
  <c r="K52" i="4"/>
  <c r="M52" i="4" s="1"/>
  <c r="N52" i="4" s="1"/>
  <c r="O52" i="4" s="1"/>
  <c r="K51" i="4"/>
  <c r="M51" i="4" s="1"/>
  <c r="N51" i="4" s="1"/>
  <c r="O51" i="4" s="1"/>
  <c r="K50" i="4"/>
  <c r="M50" i="4" s="1"/>
  <c r="N50" i="4" s="1"/>
  <c r="K49" i="4"/>
  <c r="M49" i="4" s="1"/>
  <c r="N49" i="4" s="1"/>
  <c r="K48" i="4"/>
  <c r="M48" i="4" s="1"/>
  <c r="N48" i="4" s="1"/>
  <c r="O48" i="4" s="1"/>
  <c r="K47" i="4"/>
  <c r="M47" i="4" s="1"/>
  <c r="Q47" i="4" s="1"/>
  <c r="R47" i="4" s="1"/>
  <c r="S47" i="4" s="1"/>
  <c r="K46" i="4"/>
  <c r="M46" i="4" s="1"/>
  <c r="N46" i="4" s="1"/>
  <c r="K45" i="4"/>
  <c r="M45" i="4" s="1"/>
  <c r="N45" i="4" s="1"/>
  <c r="K44" i="4"/>
  <c r="M44" i="4" s="1"/>
  <c r="N44" i="4" s="1"/>
  <c r="O44" i="4" s="1"/>
  <c r="K43" i="4"/>
  <c r="M43" i="4" s="1"/>
  <c r="Q43" i="4" s="1"/>
  <c r="R43" i="4" s="1"/>
  <c r="S43" i="4" s="1"/>
  <c r="K42" i="4"/>
  <c r="M42" i="4" s="1"/>
  <c r="N42" i="4" s="1"/>
  <c r="O42" i="4" s="1"/>
  <c r="K41" i="4"/>
  <c r="M41" i="4" s="1"/>
  <c r="N41" i="4" s="1"/>
  <c r="K40" i="4"/>
  <c r="M40" i="4" s="1"/>
  <c r="N40" i="4" s="1"/>
  <c r="O40" i="4" s="1"/>
  <c r="K39" i="4"/>
  <c r="M39" i="4" s="1"/>
  <c r="Q39" i="4" s="1"/>
  <c r="R39" i="4" s="1"/>
  <c r="S39" i="4" s="1"/>
  <c r="K38" i="4"/>
  <c r="M38" i="4" s="1"/>
  <c r="N38" i="4" s="1"/>
  <c r="O38" i="4" s="1"/>
  <c r="K37" i="4"/>
  <c r="M37" i="4" s="1"/>
  <c r="N37" i="4" s="1"/>
  <c r="K36" i="4"/>
  <c r="M36" i="4" s="1"/>
  <c r="N36" i="4" s="1"/>
  <c r="O36" i="4" s="1"/>
  <c r="K35" i="4"/>
  <c r="M35" i="4" s="1"/>
  <c r="Q35" i="4" s="1"/>
  <c r="R35" i="4" s="1"/>
  <c r="S35" i="4" s="1"/>
  <c r="K34" i="4"/>
  <c r="M34" i="4" s="1"/>
  <c r="N34" i="4" s="1"/>
  <c r="R33" i="4"/>
  <c r="S33" i="4" s="1"/>
  <c r="K33" i="4"/>
  <c r="M33" i="4" s="1"/>
  <c r="N33" i="4" s="1"/>
  <c r="O33" i="4" s="1"/>
  <c r="K32" i="4"/>
  <c r="M32" i="4" s="1"/>
  <c r="N32" i="4" s="1"/>
  <c r="O32" i="4" s="1"/>
  <c r="K31" i="4"/>
  <c r="M31" i="4" s="1"/>
  <c r="N31" i="4" s="1"/>
  <c r="O31" i="4" s="1"/>
  <c r="K30" i="4"/>
  <c r="M30" i="4" s="1"/>
  <c r="N30" i="4" s="1"/>
  <c r="O30" i="4" s="1"/>
  <c r="K29" i="4"/>
  <c r="M29" i="4" s="1"/>
  <c r="N29" i="4" s="1"/>
  <c r="O29" i="4" s="1"/>
  <c r="K28" i="4"/>
  <c r="M28" i="4" s="1"/>
  <c r="N28" i="4" s="1"/>
  <c r="O28" i="4" s="1"/>
  <c r="K27" i="4"/>
  <c r="M27" i="4" s="1"/>
  <c r="N27" i="4" s="1"/>
  <c r="O27" i="4" s="1"/>
  <c r="K26" i="4"/>
  <c r="M26" i="4" s="1"/>
  <c r="N26" i="4" s="1"/>
  <c r="O26" i="4" s="1"/>
  <c r="K25" i="4"/>
  <c r="M25" i="4" s="1"/>
  <c r="N25" i="4" s="1"/>
  <c r="O25" i="4" s="1"/>
  <c r="R24" i="4"/>
  <c r="S24" i="4" s="1"/>
  <c r="K24" i="4"/>
  <c r="M24" i="4" s="1"/>
  <c r="N24" i="4" s="1"/>
  <c r="O24" i="4" s="1"/>
  <c r="K23" i="4"/>
  <c r="M23" i="4" s="1"/>
  <c r="N23" i="4" s="1"/>
  <c r="O23" i="4" s="1"/>
  <c r="K22" i="4"/>
  <c r="M22" i="4" s="1"/>
  <c r="N22" i="4" s="1"/>
  <c r="O22" i="4" s="1"/>
  <c r="K21" i="4"/>
  <c r="M21" i="4" s="1"/>
  <c r="N21" i="4" s="1"/>
  <c r="O21" i="4" s="1"/>
  <c r="K20" i="4"/>
  <c r="M20" i="4" s="1"/>
  <c r="N20" i="4" s="1"/>
  <c r="O20" i="4" s="1"/>
  <c r="K19" i="4"/>
  <c r="M19" i="4" s="1"/>
  <c r="N19" i="4" s="1"/>
  <c r="O19" i="4" s="1"/>
  <c r="K18" i="4"/>
  <c r="M18" i="4" s="1"/>
  <c r="N18" i="4" s="1"/>
  <c r="O18" i="4" s="1"/>
  <c r="K17" i="4"/>
  <c r="M17" i="4" s="1"/>
  <c r="N17" i="4" s="1"/>
  <c r="O17" i="4" s="1"/>
  <c r="K16" i="4"/>
  <c r="M16" i="4" s="1"/>
  <c r="N16" i="4" s="1"/>
  <c r="O16" i="4" s="1"/>
  <c r="K15" i="4"/>
  <c r="M15" i="4" s="1"/>
  <c r="N15" i="4" s="1"/>
  <c r="O15" i="4" s="1"/>
  <c r="K14" i="4"/>
  <c r="M14" i="4" s="1"/>
  <c r="N14" i="4" s="1"/>
  <c r="O14" i="4" s="1"/>
  <c r="K13" i="4"/>
  <c r="M13" i="4" s="1"/>
  <c r="N13" i="4" s="1"/>
  <c r="O13" i="4" s="1"/>
  <c r="T63" i="4" a="1"/>
  <c r="T63" i="4" s="1"/>
  <c r="C63" i="4"/>
  <c r="K12" i="4"/>
  <c r="M12" i="4" s="1"/>
  <c r="N47" i="4" l="1"/>
  <c r="N39" i="4"/>
  <c r="N43" i="4"/>
  <c r="N12" i="4"/>
  <c r="O12" i="4" s="1"/>
  <c r="Q12" i="4"/>
  <c r="N58" i="4"/>
  <c r="O58" i="4" s="1"/>
  <c r="Q58" i="4"/>
  <c r="R58" i="4" s="1"/>
  <c r="S58" i="4" s="1"/>
  <c r="N54" i="4"/>
  <c r="O54" i="4" s="1"/>
  <c r="Q54" i="4"/>
  <c r="R54" i="4" s="1"/>
  <c r="S54" i="4" s="1"/>
  <c r="O34" i="4"/>
  <c r="N35" i="4"/>
  <c r="W35" i="4" s="1" a="1"/>
  <c r="W35" i="4" s="1"/>
  <c r="O46" i="4"/>
  <c r="O50" i="4"/>
  <c r="Q60" i="4"/>
  <c r="R60" i="4" s="1"/>
  <c r="S60" i="4" s="1"/>
  <c r="Q56" i="4"/>
  <c r="R56" i="4" s="1"/>
  <c r="S56" i="4" s="1"/>
  <c r="Q52" i="4"/>
  <c r="R52" i="4" s="1"/>
  <c r="S52" i="4" s="1"/>
  <c r="Q50" i="4"/>
  <c r="R50" i="4" s="1"/>
  <c r="S50" i="4" s="1"/>
  <c r="Q48" i="4"/>
  <c r="R48" i="4" s="1"/>
  <c r="S48" i="4" s="1"/>
  <c r="Q46" i="4"/>
  <c r="R46" i="4" s="1"/>
  <c r="S46" i="4" s="1"/>
  <c r="Q44" i="4"/>
  <c r="R44" i="4" s="1"/>
  <c r="S44" i="4" s="1"/>
  <c r="Q42" i="4"/>
  <c r="Q40" i="4"/>
  <c r="R40" i="4" s="1"/>
  <c r="S40" i="4" s="1"/>
  <c r="Q38" i="4"/>
  <c r="Q36" i="4"/>
  <c r="R36" i="4" s="1"/>
  <c r="S36" i="4" s="1"/>
  <c r="Q34" i="4"/>
  <c r="R34" i="4" s="1"/>
  <c r="S34" i="4" s="1"/>
  <c r="Q31" i="4"/>
  <c r="R31" i="4" s="1"/>
  <c r="S31" i="4" s="1"/>
  <c r="Q29" i="4"/>
  <c r="R29" i="4" s="1"/>
  <c r="S29" i="4" s="1"/>
  <c r="Q27" i="4"/>
  <c r="R27" i="4" s="1"/>
  <c r="S27" i="4" s="1"/>
  <c r="Q25" i="4"/>
  <c r="R25" i="4" s="1"/>
  <c r="S25" i="4" s="1"/>
  <c r="Q22" i="4"/>
  <c r="R22" i="4" s="1"/>
  <c r="S22" i="4" s="1"/>
  <c r="Q20" i="4"/>
  <c r="R20" i="4" s="1"/>
  <c r="S20" i="4" s="1"/>
  <c r="Q18" i="4"/>
  <c r="R18" i="4" s="1"/>
  <c r="S18" i="4" s="1"/>
  <c r="Q16" i="4"/>
  <c r="R16" i="4" s="1"/>
  <c r="S16" i="4" s="1"/>
  <c r="Q14" i="4"/>
  <c r="R14" i="4" s="1"/>
  <c r="S14" i="4" s="1"/>
  <c r="W39" i="4" a="1"/>
  <c r="W39" i="4" s="1"/>
  <c r="W40" i="4" a="1"/>
  <c r="W43" i="4" a="1"/>
  <c r="W43" i="4" s="1"/>
  <c r="W44" i="4" a="1"/>
  <c r="W47" i="4" a="1"/>
  <c r="W47" i="4" s="1"/>
  <c r="Q61" i="4"/>
  <c r="R61" i="4" s="1"/>
  <c r="S61" i="4" s="1"/>
  <c r="Q59" i="4"/>
  <c r="R59" i="4" s="1"/>
  <c r="S59" i="4" s="1"/>
  <c r="Q57" i="4"/>
  <c r="R57" i="4" s="1"/>
  <c r="S57" i="4" s="1"/>
  <c r="Q55" i="4"/>
  <c r="R55" i="4" s="1"/>
  <c r="S55" i="4" s="1"/>
  <c r="Q53" i="4"/>
  <c r="R53" i="4" s="1"/>
  <c r="S53" i="4" s="1"/>
  <c r="Q51" i="4"/>
  <c r="R51" i="4" s="1"/>
  <c r="S51" i="4" s="1"/>
  <c r="Q49" i="4"/>
  <c r="R49" i="4" s="1"/>
  <c r="S49" i="4" s="1"/>
  <c r="Q45" i="4"/>
  <c r="R45" i="4" s="1"/>
  <c r="S45" i="4" s="1"/>
  <c r="Q41" i="4"/>
  <c r="R41" i="4" s="1"/>
  <c r="S41" i="4" s="1"/>
  <c r="Q37" i="4"/>
  <c r="R37" i="4" s="1"/>
  <c r="S37" i="4" s="1"/>
  <c r="Q32" i="4"/>
  <c r="R32" i="4" s="1"/>
  <c r="S32" i="4" s="1"/>
  <c r="Q30" i="4"/>
  <c r="R30" i="4" s="1"/>
  <c r="S30" i="4" s="1"/>
  <c r="Q28" i="4"/>
  <c r="R28" i="4" s="1"/>
  <c r="S28" i="4" s="1"/>
  <c r="Q26" i="4"/>
  <c r="R26" i="4" s="1"/>
  <c r="S26" i="4" s="1"/>
  <c r="Q23" i="4"/>
  <c r="R23" i="4" s="1"/>
  <c r="S23" i="4" s="1"/>
  <c r="Q21" i="4"/>
  <c r="R21" i="4" s="1"/>
  <c r="S21" i="4" s="1"/>
  <c r="Q19" i="4"/>
  <c r="R19" i="4" s="1"/>
  <c r="S19" i="4" s="1"/>
  <c r="Q17" i="4"/>
  <c r="R17" i="4" s="1"/>
  <c r="S17" i="4" s="1"/>
  <c r="Q15" i="4"/>
  <c r="R15" i="4" s="1"/>
  <c r="S15" i="4" s="1"/>
  <c r="Q13" i="4"/>
  <c r="R13" i="4" s="1"/>
  <c r="S13" i="4" s="1"/>
  <c r="W41" i="4" a="1"/>
  <c r="W41" i="4" s="1"/>
  <c r="O41" i="4"/>
  <c r="W49" i="4" a="1"/>
  <c r="W49" i="4" s="1"/>
  <c r="O49" i="4"/>
  <c r="O37" i="4"/>
  <c r="O45" i="4"/>
  <c r="O35" i="4"/>
  <c r="O39" i="4"/>
  <c r="O43" i="4"/>
  <c r="O47" i="4"/>
  <c r="W40" i="4"/>
  <c r="W44" i="4"/>
  <c r="P17" i="4"/>
  <c r="W14" i="4" a="1"/>
  <c r="W14" i="4" s="1"/>
  <c r="P14" i="4"/>
  <c r="W16" i="4" a="1"/>
  <c r="W16" i="4" s="1"/>
  <c r="P16" i="4"/>
  <c r="W18" i="4" a="1"/>
  <c r="W18" i="4" s="1"/>
  <c r="P18" i="4"/>
  <c r="W20" i="4" a="1"/>
  <c r="W20" i="4" s="1"/>
  <c r="P20" i="4"/>
  <c r="W22" i="4" a="1"/>
  <c r="W22" i="4" s="1"/>
  <c r="P22" i="4"/>
  <c r="W24" i="4" a="1"/>
  <c r="W24" i="4" s="1"/>
  <c r="P24" i="4"/>
  <c r="W26" i="4" a="1"/>
  <c r="W26" i="4" s="1"/>
  <c r="P26" i="4"/>
  <c r="W28" i="4" a="1"/>
  <c r="W28" i="4" s="1"/>
  <c r="P28" i="4"/>
  <c r="W30" i="4" a="1"/>
  <c r="W30" i="4" s="1"/>
  <c r="P30" i="4"/>
  <c r="W32" i="4" a="1"/>
  <c r="W32" i="4" s="1"/>
  <c r="P32" i="4"/>
  <c r="P13" i="4"/>
  <c r="P15" i="4"/>
  <c r="W15" i="4" a="1"/>
  <c r="W15" i="4" s="1"/>
  <c r="P19" i="4"/>
  <c r="W19" i="4" a="1"/>
  <c r="W19" i="4" s="1"/>
  <c r="P21" i="4"/>
  <c r="W21" i="4" a="1"/>
  <c r="W21" i="4" s="1"/>
  <c r="P23" i="4"/>
  <c r="W23" i="4" a="1"/>
  <c r="W23" i="4" s="1"/>
  <c r="P25" i="4"/>
  <c r="W25" i="4" a="1"/>
  <c r="W25" i="4" s="1"/>
  <c r="P27" i="4"/>
  <c r="W27" i="4" a="1"/>
  <c r="W27" i="4" s="1"/>
  <c r="P29" i="4"/>
  <c r="W29" i="4" a="1"/>
  <c r="W29" i="4" s="1"/>
  <c r="P31" i="4"/>
  <c r="W31" i="4" a="1"/>
  <c r="W31" i="4" s="1"/>
  <c r="W33" i="4" a="1"/>
  <c r="W33" i="4" s="1"/>
  <c r="P33" i="4"/>
  <c r="P34" i="4"/>
  <c r="P36" i="4"/>
  <c r="P38" i="4"/>
  <c r="P40" i="4"/>
  <c r="P42" i="4"/>
  <c r="P44" i="4"/>
  <c r="P46" i="4"/>
  <c r="P48" i="4"/>
  <c r="P50" i="4"/>
  <c r="P51" i="4"/>
  <c r="W51" i="4" a="1"/>
  <c r="W51" i="4" s="1"/>
  <c r="P53" i="4"/>
  <c r="W53" i="4" a="1"/>
  <c r="W53" i="4" s="1"/>
  <c r="P55" i="4"/>
  <c r="W55" i="4" a="1"/>
  <c r="W55" i="4" s="1"/>
  <c r="P57" i="4"/>
  <c r="W57" i="4" a="1"/>
  <c r="W57" i="4" s="1"/>
  <c r="P59" i="4"/>
  <c r="W59" i="4" a="1"/>
  <c r="W59" i="4" s="1"/>
  <c r="P61" i="4"/>
  <c r="W61" i="4" a="1"/>
  <c r="W61" i="4" s="1"/>
  <c r="P35" i="4"/>
  <c r="P37" i="4"/>
  <c r="P39" i="4"/>
  <c r="P41" i="4"/>
  <c r="P43" i="4"/>
  <c r="P45" i="4"/>
  <c r="P47" i="4"/>
  <c r="P49" i="4"/>
  <c r="W52" i="4" a="1"/>
  <c r="W52" i="4" s="1"/>
  <c r="P52" i="4"/>
  <c r="W54" i="4" a="1"/>
  <c r="W54" i="4" s="1"/>
  <c r="P54" i="4"/>
  <c r="W56" i="4" a="1"/>
  <c r="W56" i="4" s="1"/>
  <c r="P56" i="4"/>
  <c r="W58" i="4" a="1"/>
  <c r="W58" i="4" s="1"/>
  <c r="P58" i="4"/>
  <c r="W60" i="4" a="1"/>
  <c r="W60" i="4" s="1"/>
  <c r="P60" i="4"/>
  <c r="N63" i="4" a="1"/>
  <c r="N63" i="4" s="1"/>
  <c r="P12" i="4"/>
  <c r="W12" i="4" a="1"/>
  <c r="W12" i="4" s="1"/>
  <c r="W13" i="4" l="1" a="1"/>
  <c r="W13" i="4" s="1"/>
  <c r="W17" i="4" a="1"/>
  <c r="W17" i="4" s="1"/>
  <c r="W45" i="4" a="1"/>
  <c r="W45" i="4" s="1"/>
  <c r="W37" i="4" a="1"/>
  <c r="W37" i="4" s="1"/>
  <c r="W48" i="4" a="1"/>
  <c r="W48" i="4" s="1"/>
  <c r="W36" i="4" a="1"/>
  <c r="W36" i="4" s="1"/>
  <c r="W34" i="4" a="1"/>
  <c r="W34" i="4" s="1"/>
  <c r="Q63" i="4" a="1"/>
  <c r="Q63" i="4" s="1"/>
  <c r="W63" i="4" s="1" a="1"/>
  <c r="W63" i="4" s="1"/>
  <c r="R12" i="4"/>
  <c r="W38" i="4" a="1"/>
  <c r="W38" i="4" s="1"/>
  <c r="R38" i="4"/>
  <c r="S38" i="4" s="1"/>
  <c r="W42" i="4" a="1"/>
  <c r="W42" i="4" s="1"/>
  <c r="R42" i="4"/>
  <c r="S42" i="4" s="1"/>
  <c r="W46" i="4" a="1"/>
  <c r="W46" i="4" s="1"/>
  <c r="W50" i="4" a="1"/>
  <c r="W50" i="4" s="1"/>
  <c r="O63" i="4" a="1"/>
  <c r="O63" i="4" s="1"/>
  <c r="P63" i="4"/>
  <c r="S12" i="4" l="1"/>
  <c r="S63" i="4" s="1"/>
  <c r="R63" i="4"/>
</calcChain>
</file>

<file path=xl/sharedStrings.xml><?xml version="1.0" encoding="utf-8"?>
<sst xmlns="http://schemas.openxmlformats.org/spreadsheetml/2006/main" count="297" uniqueCount="135">
  <si>
    <t>Утверждаю:</t>
  </si>
  <si>
    <t>ШТАТНОЕ РАСПИСАНИЕ</t>
  </si>
  <si>
    <t>№ п/п</t>
  </si>
  <si>
    <t>Наименование должности</t>
  </si>
  <si>
    <t>кол-во ставок</t>
  </si>
  <si>
    <t>образование</t>
  </si>
  <si>
    <t>категория</t>
  </si>
  <si>
    <t>пед. стаж</t>
  </si>
  <si>
    <t>звено, разряд</t>
  </si>
  <si>
    <t>ступень</t>
  </si>
  <si>
    <t>коэф</t>
  </si>
  <si>
    <t>БДО</t>
  </si>
  <si>
    <t>ставка</t>
  </si>
  <si>
    <t>новый
коэф</t>
  </si>
  <si>
    <t>новый
оклад</t>
  </si>
  <si>
    <t>Месячный ФЗП</t>
  </si>
  <si>
    <t>Надб. 10%</t>
  </si>
  <si>
    <t>ВСЕГО</t>
  </si>
  <si>
    <t>всего</t>
  </si>
  <si>
    <t>в т. ч. по старому коэф.</t>
  </si>
  <si>
    <t>в т. ч. доплата по новому коэф.</t>
  </si>
  <si>
    <t>библиотека</t>
  </si>
  <si>
    <t>дезинфекция</t>
  </si>
  <si>
    <t>уборка туалетов</t>
  </si>
  <si>
    <t>ВСЕГО:</t>
  </si>
  <si>
    <t>Главный бухгалтер</t>
  </si>
  <si>
    <t>КГУ "Общеобразовательная школа имени Нуркена Абдирова"</t>
  </si>
  <si>
    <t>на 04.01.23</t>
  </si>
  <si>
    <t>04 января 2023</t>
  </si>
  <si>
    <t>Баграмова Г.Т.</t>
  </si>
  <si>
    <t>Колмогорцева С.А.</t>
  </si>
  <si>
    <t>Зам. руководителя ОО г. Караганды</t>
  </si>
  <si>
    <t>_______________ Н. В. Головина</t>
  </si>
  <si>
    <t>Директор</t>
  </si>
  <si>
    <t>в.о.</t>
  </si>
  <si>
    <t>26л9м</t>
  </si>
  <si>
    <t>A1</t>
  </si>
  <si>
    <t>3</t>
  </si>
  <si>
    <t>Зам.дир по УР</t>
  </si>
  <si>
    <t>38л1м</t>
  </si>
  <si>
    <t>3-1</t>
  </si>
  <si>
    <t>16л4м</t>
  </si>
  <si>
    <t>16л2м</t>
  </si>
  <si>
    <t>Зам.дир по ВР</t>
  </si>
  <si>
    <t>25л5м</t>
  </si>
  <si>
    <t>Зам ди по ВР</t>
  </si>
  <si>
    <t>13л11м</t>
  </si>
  <si>
    <t>Зам.дир по  ЭР</t>
  </si>
  <si>
    <t>16л3м</t>
  </si>
  <si>
    <t>зам. дир.по ЭР</t>
  </si>
  <si>
    <t>6л11м</t>
  </si>
  <si>
    <t>Зам.дир  по проф обуч.</t>
  </si>
  <si>
    <t>16л9м</t>
  </si>
  <si>
    <t>Зам.дир по ХР</t>
  </si>
  <si>
    <t>10л3м</t>
  </si>
  <si>
    <t>A2</t>
  </si>
  <si>
    <t>Гл.бухгалтер</t>
  </si>
  <si>
    <t>27л</t>
  </si>
  <si>
    <t>Бухгалтер</t>
  </si>
  <si>
    <t>14л11м</t>
  </si>
  <si>
    <t>C</t>
  </si>
  <si>
    <t>2</t>
  </si>
  <si>
    <t>экономист</t>
  </si>
  <si>
    <t>25л</t>
  </si>
  <si>
    <t>бухгалтер</t>
  </si>
  <si>
    <t>20л</t>
  </si>
  <si>
    <t>инженер по ИВТ</t>
  </si>
  <si>
    <t>11л10м</t>
  </si>
  <si>
    <t xml:space="preserve">Инженер по прграммному обеспечению </t>
  </si>
  <si>
    <t>3л10м</t>
  </si>
  <si>
    <t xml:space="preserve">Системный администратор </t>
  </si>
  <si>
    <t>Соц-педагог</t>
  </si>
  <si>
    <t>б/к</t>
  </si>
  <si>
    <t>10л5м</t>
  </si>
  <si>
    <t>B3</t>
  </si>
  <si>
    <t>4</t>
  </si>
  <si>
    <t>Педагог-психолог</t>
  </si>
  <si>
    <t>3л1м</t>
  </si>
  <si>
    <t>B2</t>
  </si>
  <si>
    <t>1л8м</t>
  </si>
  <si>
    <t>Организатор НВТП</t>
  </si>
  <si>
    <t>25л4м</t>
  </si>
  <si>
    <t>Педагог проф.ориентатор</t>
  </si>
  <si>
    <t>Пед.доп.образования</t>
  </si>
  <si>
    <t>26л5м</t>
  </si>
  <si>
    <t>ст. вожатый</t>
  </si>
  <si>
    <t>6л</t>
  </si>
  <si>
    <t>Зав.библиотекой</t>
  </si>
  <si>
    <t>22л</t>
  </si>
  <si>
    <t>1</t>
  </si>
  <si>
    <t>Библиотекарь</t>
  </si>
  <si>
    <t>6л3м</t>
  </si>
  <si>
    <t>делопроизводитель</t>
  </si>
  <si>
    <t>ср.сп.</t>
  </si>
  <si>
    <t>10л2м</t>
  </si>
  <si>
    <t>D</t>
  </si>
  <si>
    <t>секретарь</t>
  </si>
  <si>
    <t>5л6м</t>
  </si>
  <si>
    <t>Учитель логопед</t>
  </si>
  <si>
    <t>3л11м</t>
  </si>
  <si>
    <t>Учитель дефектолог</t>
  </si>
  <si>
    <t>Лаборант химии</t>
  </si>
  <si>
    <t>22л3м</t>
  </si>
  <si>
    <t>Лаборант биологии</t>
  </si>
  <si>
    <t>11л1м</t>
  </si>
  <si>
    <t>Лаборант физики</t>
  </si>
  <si>
    <t>10л</t>
  </si>
  <si>
    <t>Лаборант ИВТ</t>
  </si>
  <si>
    <t>9л</t>
  </si>
  <si>
    <t>Лаборант интерактивного/оборуд</t>
  </si>
  <si>
    <t>17л8м</t>
  </si>
  <si>
    <t>воспитатель кадетских классов</t>
  </si>
  <si>
    <t>5л</t>
  </si>
  <si>
    <t>воспитатель кадетских класов</t>
  </si>
  <si>
    <t>5л7м</t>
  </si>
  <si>
    <t>25л2м</t>
  </si>
  <si>
    <t>4л2м</t>
  </si>
  <si>
    <t>25л10м</t>
  </si>
  <si>
    <t>B4</t>
  </si>
  <si>
    <t>15л3м</t>
  </si>
  <si>
    <t>Рабочий по обсл зд</t>
  </si>
  <si>
    <t>18л</t>
  </si>
  <si>
    <t/>
  </si>
  <si>
    <t>Рабочий по обсл зд Сез. рабочий</t>
  </si>
  <si>
    <t>Гардеробщик</t>
  </si>
  <si>
    <t>16л7м24д</t>
  </si>
  <si>
    <t>Дворник</t>
  </si>
  <si>
    <t>Сантехник</t>
  </si>
  <si>
    <t>16л</t>
  </si>
  <si>
    <t>Эл.монтер</t>
  </si>
  <si>
    <t>ср.</t>
  </si>
  <si>
    <t>3л5м</t>
  </si>
  <si>
    <t>уборщик сл. помещений</t>
  </si>
  <si>
    <t>0л</t>
  </si>
  <si>
    <t xml:space="preserve">Директор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</si>
</sst>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9"/>
      <name val="Arial Cyr"/>
      <charset val="204"/>
    </font>
    <font>
      <sz val="9"/>
      <color theme="1"/>
      <name val="Arial Cyr"/>
      <charset val="204"/>
    </font>
    <font>
      <b/>
      <sz val="10"/>
      <color theme="1"/>
      <name val="Arial Cyr"/>
      <charset val="204"/>
    </font>
    <font>
      <b/>
      <sz val="9"/>
      <color theme="1"/>
      <name val="Arial Cyr"/>
      <charset val="204"/>
    </font>
    <font>
      <sz val="9"/>
      <name val="Arial Cyr"/>
      <charset val="204"/>
    </font>
    <font>
      <b/>
      <sz val="16"/>
      <name val="Arial Cyr"/>
      <charset val="204"/>
    </font>
    <font>
      <sz val="10"/>
      <name val="Arial Cyr"/>
      <charset val="204"/>
    </font>
    <font>
      <b/>
      <sz val="8"/>
      <name val="Arial Cyr"/>
      <charset val="204"/>
    </font>
    <font>
      <sz val="8"/>
      <color theme="1"/>
      <name val="Arial Cyr"/>
      <charset val="204"/>
    </font>
    <font>
      <b/>
      <sz val="8"/>
      <name val="Arial Cyr"/>
      <family val="2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4" fillId="0" borderId="0" xfId="0" applyFont="1"/>
    <xf numFmtId="0" fontId="1" fillId="0" borderId="0" xfId="0" applyFont="1" applyBorder="1" applyAlignment="1">
      <alignment horizontal="left"/>
    </xf>
    <xf numFmtId="0" fontId="5" fillId="0" borderId="0" xfId="0" applyFont="1" applyAlignment="1"/>
    <xf numFmtId="0" fontId="3" fillId="0" borderId="0" xfId="0" applyFont="1" applyAlignment="1"/>
    <xf numFmtId="0" fontId="6" fillId="0" borderId="0" xfId="0" applyFont="1"/>
    <xf numFmtId="0" fontId="2" fillId="0" borderId="0" xfId="0" applyFont="1" applyAlignme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Border="1" applyAlignment="1"/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10" fontId="9" fillId="0" borderId="7" xfId="0" applyNumberFormat="1" applyFont="1" applyBorder="1" applyAlignment="1">
      <alignment horizontal="center" vertical="center"/>
    </xf>
    <xf numFmtId="10" fontId="9" fillId="0" borderId="8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0" fillId="0" borderId="0" xfId="0" applyFont="1"/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10" fontId="9" fillId="0" borderId="3" xfId="0" applyNumberFormat="1" applyFont="1" applyBorder="1" applyAlignment="1">
      <alignment horizontal="center" vertical="center" wrapText="1"/>
    </xf>
    <xf numFmtId="10" fontId="9" fillId="0" borderId="17" xfId="0" applyNumberFormat="1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10" fontId="9" fillId="0" borderId="12" xfId="0" applyNumberFormat="1" applyFont="1" applyBorder="1" applyAlignment="1">
      <alignment horizontal="center" vertical="center" wrapText="1"/>
    </xf>
    <xf numFmtId="10" fontId="9" fillId="0" borderId="24" xfId="0" applyNumberFormat="1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2" fillId="0" borderId="0" xfId="0" applyFont="1"/>
    <xf numFmtId="0" fontId="10" fillId="0" borderId="28" xfId="0" applyFont="1" applyBorder="1" applyAlignment="1">
      <alignment horizontal="right"/>
    </xf>
    <xf numFmtId="0" fontId="10" fillId="0" borderId="29" xfId="0" applyFont="1" applyBorder="1" applyAlignment="1">
      <alignment horizontal="left"/>
    </xf>
    <xf numFmtId="0" fontId="10" fillId="0" borderId="29" xfId="0" applyFont="1" applyBorder="1" applyAlignment="1">
      <alignment horizontal="center"/>
    </xf>
    <xf numFmtId="49" fontId="10" fillId="0" borderId="29" xfId="0" applyNumberFormat="1" applyFont="1" applyBorder="1" applyAlignment="1">
      <alignment horizontal="center"/>
    </xf>
    <xf numFmtId="2" fontId="10" fillId="0" borderId="29" xfId="0" applyNumberFormat="1" applyFont="1" applyBorder="1" applyAlignment="1">
      <alignment horizontal="right"/>
    </xf>
    <xf numFmtId="1" fontId="10" fillId="0" borderId="29" xfId="0" applyNumberFormat="1" applyFont="1" applyBorder="1" applyAlignment="1">
      <alignment horizontal="right"/>
    </xf>
    <xf numFmtId="0" fontId="10" fillId="0" borderId="29" xfId="0" applyNumberFormat="1" applyFont="1" applyBorder="1" applyAlignment="1">
      <alignment horizontal="right"/>
    </xf>
    <xf numFmtId="1" fontId="10" fillId="0" borderId="30" xfId="0" applyNumberFormat="1" applyFont="1" applyBorder="1" applyAlignment="1">
      <alignment horizontal="right"/>
    </xf>
    <xf numFmtId="1" fontId="11" fillId="0" borderId="31" xfId="0" applyNumberFormat="1" applyFont="1" applyBorder="1" applyAlignment="1">
      <alignment horizontal="right"/>
    </xf>
    <xf numFmtId="0" fontId="10" fillId="0" borderId="32" xfId="0" applyFont="1" applyBorder="1"/>
    <xf numFmtId="0" fontId="10" fillId="0" borderId="33" xfId="0" applyFont="1" applyBorder="1"/>
    <xf numFmtId="0" fontId="10" fillId="0" borderId="34" xfId="0" applyFont="1" applyBorder="1"/>
    <xf numFmtId="1" fontId="11" fillId="0" borderId="35" xfId="0" applyNumberFormat="1" applyFont="1" applyBorder="1" applyAlignment="1">
      <alignment horizontal="right"/>
    </xf>
    <xf numFmtId="0" fontId="9" fillId="0" borderId="25" xfId="0" applyFont="1" applyBorder="1" applyAlignment="1">
      <alignment horizontal="center"/>
    </xf>
    <xf numFmtId="0" fontId="9" fillId="0" borderId="26" xfId="0" applyFont="1" applyBorder="1"/>
    <xf numFmtId="0" fontId="11" fillId="0" borderId="26" xfId="0" applyNumberFormat="1" applyFont="1" applyBorder="1" applyAlignment="1">
      <alignment horizontal="center"/>
    </xf>
    <xf numFmtId="0" fontId="11" fillId="0" borderId="26" xfId="0" applyFont="1" applyBorder="1"/>
    <xf numFmtId="1" fontId="11" fillId="0" borderId="26" xfId="0" applyNumberFormat="1" applyFont="1" applyBorder="1" applyAlignment="1">
      <alignment horizontal="right"/>
    </xf>
    <xf numFmtId="1" fontId="11" fillId="0" borderId="36" xfId="0" applyNumberFormat="1" applyFont="1" applyBorder="1" applyAlignment="1">
      <alignment horizontal="right"/>
    </xf>
    <xf numFmtId="1" fontId="11" fillId="0" borderId="27" xfId="0" applyNumberFormat="1" applyFont="1" applyBorder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8"/>
  <sheetViews>
    <sheetView tabSelected="1" topLeftCell="A2" zoomScale="90" zoomScaleNormal="90" workbookViewId="0">
      <pane xSplit="3" ySplit="10" topLeftCell="D42" activePane="bottomRight" state="frozen"/>
      <selection activeCell="A2" sqref="A2"/>
      <selection pane="topRight" activeCell="D2" sqref="D2"/>
      <selection pane="bottomLeft" activeCell="A12" sqref="A12"/>
      <selection pane="bottomRight" activeCell="P74" sqref="P74"/>
    </sheetView>
  </sheetViews>
  <sheetFormatPr defaultRowHeight="12" x14ac:dyDescent="0.2"/>
  <cols>
    <col min="1" max="1" width="5.28515625" style="3" customWidth="1"/>
    <col min="2" max="2" width="20.7109375" style="3" customWidth="1"/>
    <col min="3" max="3" width="6.7109375" style="3" customWidth="1"/>
    <col min="4" max="4" width="5" style="3" customWidth="1"/>
    <col min="5" max="5" width="4.7109375" style="3" customWidth="1"/>
    <col min="6" max="6" width="7.140625" style="3" customWidth="1"/>
    <col min="7" max="7" width="6.140625" style="3" customWidth="1"/>
    <col min="8" max="8" width="5.85546875" style="3" customWidth="1"/>
    <col min="9" max="9" width="5.28515625" style="3" customWidth="1"/>
    <col min="10" max="10" width="4" style="3" hidden="1" customWidth="1"/>
    <col min="11" max="11" width="6.7109375" style="3" customWidth="1"/>
    <col min="12" max="12" width="6.140625" style="3" customWidth="1"/>
    <col min="13" max="13" width="6.7109375" style="3" customWidth="1"/>
    <col min="14" max="14" width="9.28515625" style="3" customWidth="1"/>
    <col min="15" max="15" width="12.140625" style="3" customWidth="1"/>
    <col min="16" max="16" width="12.28515625" style="3" customWidth="1"/>
    <col min="17" max="17" width="9.140625" style="3"/>
    <col min="18" max="18" width="11.85546875" style="3" customWidth="1"/>
    <col min="19" max="19" width="12.140625" style="3" customWidth="1"/>
    <col min="20" max="21" width="8.28515625" style="3" customWidth="1"/>
    <col min="22" max="22" width="8.140625" style="3" customWidth="1"/>
    <col min="23" max="23" width="12" style="3" bestFit="1" customWidth="1"/>
    <col min="24" max="238" width="9.140625" style="3"/>
    <col min="239" max="239" width="5.28515625" style="3" customWidth="1"/>
    <col min="240" max="240" width="35.28515625" style="3" customWidth="1"/>
    <col min="241" max="241" width="9.7109375" style="3" customWidth="1"/>
    <col min="242" max="242" width="6.7109375" style="3" customWidth="1"/>
    <col min="243" max="243" width="6.28515625" style="3" customWidth="1"/>
    <col min="244" max="244" width="9.140625" style="3"/>
    <col min="245" max="245" width="7.140625" style="3" customWidth="1"/>
    <col min="246" max="246" width="7.5703125" style="3" bestFit="1" customWidth="1"/>
    <col min="247" max="247" width="5.28515625" style="3" customWidth="1"/>
    <col min="248" max="248" width="0" style="3" hidden="1" customWidth="1"/>
    <col min="249" max="249" width="6.7109375" style="3" customWidth="1"/>
    <col min="250" max="250" width="6.140625" style="3" customWidth="1"/>
    <col min="251" max="251" width="6.7109375" style="3" customWidth="1"/>
    <col min="252" max="252" width="9.28515625" style="3" customWidth="1"/>
    <col min="253" max="253" width="12.140625" style="3" customWidth="1"/>
    <col min="254" max="254" width="13.85546875" style="3" customWidth="1"/>
    <col min="255" max="255" width="9.140625" style="3"/>
    <col min="256" max="256" width="11.85546875" style="3" customWidth="1"/>
    <col min="257" max="257" width="14" style="3" customWidth="1"/>
    <col min="258" max="265" width="9.140625" style="3"/>
    <col min="266" max="266" width="11" style="3" customWidth="1"/>
    <col min="267" max="270" width="9.140625" style="3"/>
    <col min="271" max="276" width="10.140625" style="3" customWidth="1"/>
    <col min="277" max="278" width="9.140625" style="3"/>
    <col min="279" max="279" width="12" style="3" bestFit="1" customWidth="1"/>
    <col min="280" max="494" width="9.140625" style="3"/>
    <col min="495" max="495" width="5.28515625" style="3" customWidth="1"/>
    <col min="496" max="496" width="35.28515625" style="3" customWidth="1"/>
    <col min="497" max="497" width="9.7109375" style="3" customWidth="1"/>
    <col min="498" max="498" width="6.7109375" style="3" customWidth="1"/>
    <col min="499" max="499" width="6.28515625" style="3" customWidth="1"/>
    <col min="500" max="500" width="9.140625" style="3"/>
    <col min="501" max="501" width="7.140625" style="3" customWidth="1"/>
    <col min="502" max="502" width="7.5703125" style="3" bestFit="1" customWidth="1"/>
    <col min="503" max="503" width="5.28515625" style="3" customWidth="1"/>
    <col min="504" max="504" width="0" style="3" hidden="1" customWidth="1"/>
    <col min="505" max="505" width="6.7109375" style="3" customWidth="1"/>
    <col min="506" max="506" width="6.140625" style="3" customWidth="1"/>
    <col min="507" max="507" width="6.7109375" style="3" customWidth="1"/>
    <col min="508" max="508" width="9.28515625" style="3" customWidth="1"/>
    <col min="509" max="509" width="12.140625" style="3" customWidth="1"/>
    <col min="510" max="510" width="13.85546875" style="3" customWidth="1"/>
    <col min="511" max="511" width="9.140625" style="3"/>
    <col min="512" max="512" width="11.85546875" style="3" customWidth="1"/>
    <col min="513" max="513" width="14" style="3" customWidth="1"/>
    <col min="514" max="521" width="9.140625" style="3"/>
    <col min="522" max="522" width="11" style="3" customWidth="1"/>
    <col min="523" max="526" width="9.140625" style="3"/>
    <col min="527" max="532" width="10.140625" style="3" customWidth="1"/>
    <col min="533" max="534" width="9.140625" style="3"/>
    <col min="535" max="535" width="12" style="3" bestFit="1" customWidth="1"/>
    <col min="536" max="750" width="9.140625" style="3"/>
    <col min="751" max="751" width="5.28515625" style="3" customWidth="1"/>
    <col min="752" max="752" width="35.28515625" style="3" customWidth="1"/>
    <col min="753" max="753" width="9.7109375" style="3" customWidth="1"/>
    <col min="754" max="754" width="6.7109375" style="3" customWidth="1"/>
    <col min="755" max="755" width="6.28515625" style="3" customWidth="1"/>
    <col min="756" max="756" width="9.140625" style="3"/>
    <col min="757" max="757" width="7.140625" style="3" customWidth="1"/>
    <col min="758" max="758" width="7.5703125" style="3" bestFit="1" customWidth="1"/>
    <col min="759" max="759" width="5.28515625" style="3" customWidth="1"/>
    <col min="760" max="760" width="0" style="3" hidden="1" customWidth="1"/>
    <col min="761" max="761" width="6.7109375" style="3" customWidth="1"/>
    <col min="762" max="762" width="6.140625" style="3" customWidth="1"/>
    <col min="763" max="763" width="6.7109375" style="3" customWidth="1"/>
    <col min="764" max="764" width="9.28515625" style="3" customWidth="1"/>
    <col min="765" max="765" width="12.140625" style="3" customWidth="1"/>
    <col min="766" max="766" width="13.85546875" style="3" customWidth="1"/>
    <col min="767" max="767" width="9.140625" style="3"/>
    <col min="768" max="768" width="11.85546875" style="3" customWidth="1"/>
    <col min="769" max="769" width="14" style="3" customWidth="1"/>
    <col min="770" max="777" width="9.140625" style="3"/>
    <col min="778" max="778" width="11" style="3" customWidth="1"/>
    <col min="779" max="782" width="9.140625" style="3"/>
    <col min="783" max="788" width="10.140625" style="3" customWidth="1"/>
    <col min="789" max="790" width="9.140625" style="3"/>
    <col min="791" max="791" width="12" style="3" bestFit="1" customWidth="1"/>
    <col min="792" max="1006" width="9.140625" style="3"/>
    <col min="1007" max="1007" width="5.28515625" style="3" customWidth="1"/>
    <col min="1008" max="1008" width="35.28515625" style="3" customWidth="1"/>
    <col min="1009" max="1009" width="9.7109375" style="3" customWidth="1"/>
    <col min="1010" max="1010" width="6.7109375" style="3" customWidth="1"/>
    <col min="1011" max="1011" width="6.28515625" style="3" customWidth="1"/>
    <col min="1012" max="1012" width="9.140625" style="3"/>
    <col min="1013" max="1013" width="7.140625" style="3" customWidth="1"/>
    <col min="1014" max="1014" width="7.5703125" style="3" bestFit="1" customWidth="1"/>
    <col min="1015" max="1015" width="5.28515625" style="3" customWidth="1"/>
    <col min="1016" max="1016" width="0" style="3" hidden="1" customWidth="1"/>
    <col min="1017" max="1017" width="6.7109375" style="3" customWidth="1"/>
    <col min="1018" max="1018" width="6.140625" style="3" customWidth="1"/>
    <col min="1019" max="1019" width="6.7109375" style="3" customWidth="1"/>
    <col min="1020" max="1020" width="9.28515625" style="3" customWidth="1"/>
    <col min="1021" max="1021" width="12.140625" style="3" customWidth="1"/>
    <col min="1022" max="1022" width="13.85546875" style="3" customWidth="1"/>
    <col min="1023" max="1023" width="9.140625" style="3"/>
    <col min="1024" max="1024" width="11.85546875" style="3" customWidth="1"/>
    <col min="1025" max="1025" width="14" style="3" customWidth="1"/>
    <col min="1026" max="1033" width="9.140625" style="3"/>
    <col min="1034" max="1034" width="11" style="3" customWidth="1"/>
    <col min="1035" max="1038" width="9.140625" style="3"/>
    <col min="1039" max="1044" width="10.140625" style="3" customWidth="1"/>
    <col min="1045" max="1046" width="9.140625" style="3"/>
    <col min="1047" max="1047" width="12" style="3" bestFit="1" customWidth="1"/>
    <col min="1048" max="1262" width="9.140625" style="3"/>
    <col min="1263" max="1263" width="5.28515625" style="3" customWidth="1"/>
    <col min="1264" max="1264" width="35.28515625" style="3" customWidth="1"/>
    <col min="1265" max="1265" width="9.7109375" style="3" customWidth="1"/>
    <col min="1266" max="1266" width="6.7109375" style="3" customWidth="1"/>
    <col min="1267" max="1267" width="6.28515625" style="3" customWidth="1"/>
    <col min="1268" max="1268" width="9.140625" style="3"/>
    <col min="1269" max="1269" width="7.140625" style="3" customWidth="1"/>
    <col min="1270" max="1270" width="7.5703125" style="3" bestFit="1" customWidth="1"/>
    <col min="1271" max="1271" width="5.28515625" style="3" customWidth="1"/>
    <col min="1272" max="1272" width="0" style="3" hidden="1" customWidth="1"/>
    <col min="1273" max="1273" width="6.7109375" style="3" customWidth="1"/>
    <col min="1274" max="1274" width="6.140625" style="3" customWidth="1"/>
    <col min="1275" max="1275" width="6.7109375" style="3" customWidth="1"/>
    <col min="1276" max="1276" width="9.28515625" style="3" customWidth="1"/>
    <col min="1277" max="1277" width="12.140625" style="3" customWidth="1"/>
    <col min="1278" max="1278" width="13.85546875" style="3" customWidth="1"/>
    <col min="1279" max="1279" width="9.140625" style="3"/>
    <col min="1280" max="1280" width="11.85546875" style="3" customWidth="1"/>
    <col min="1281" max="1281" width="14" style="3" customWidth="1"/>
    <col min="1282" max="1289" width="9.140625" style="3"/>
    <col min="1290" max="1290" width="11" style="3" customWidth="1"/>
    <col min="1291" max="1294" width="9.140625" style="3"/>
    <col min="1295" max="1300" width="10.140625" style="3" customWidth="1"/>
    <col min="1301" max="1302" width="9.140625" style="3"/>
    <col min="1303" max="1303" width="12" style="3" bestFit="1" customWidth="1"/>
    <col min="1304" max="1518" width="9.140625" style="3"/>
    <col min="1519" max="1519" width="5.28515625" style="3" customWidth="1"/>
    <col min="1520" max="1520" width="35.28515625" style="3" customWidth="1"/>
    <col min="1521" max="1521" width="9.7109375" style="3" customWidth="1"/>
    <col min="1522" max="1522" width="6.7109375" style="3" customWidth="1"/>
    <col min="1523" max="1523" width="6.28515625" style="3" customWidth="1"/>
    <col min="1524" max="1524" width="9.140625" style="3"/>
    <col min="1525" max="1525" width="7.140625" style="3" customWidth="1"/>
    <col min="1526" max="1526" width="7.5703125" style="3" bestFit="1" customWidth="1"/>
    <col min="1527" max="1527" width="5.28515625" style="3" customWidth="1"/>
    <col min="1528" max="1528" width="0" style="3" hidden="1" customWidth="1"/>
    <col min="1529" max="1529" width="6.7109375" style="3" customWidth="1"/>
    <col min="1530" max="1530" width="6.140625" style="3" customWidth="1"/>
    <col min="1531" max="1531" width="6.7109375" style="3" customWidth="1"/>
    <col min="1532" max="1532" width="9.28515625" style="3" customWidth="1"/>
    <col min="1533" max="1533" width="12.140625" style="3" customWidth="1"/>
    <col min="1534" max="1534" width="13.85546875" style="3" customWidth="1"/>
    <col min="1535" max="1535" width="9.140625" style="3"/>
    <col min="1536" max="1536" width="11.85546875" style="3" customWidth="1"/>
    <col min="1537" max="1537" width="14" style="3" customWidth="1"/>
    <col min="1538" max="1545" width="9.140625" style="3"/>
    <col min="1546" max="1546" width="11" style="3" customWidth="1"/>
    <col min="1547" max="1550" width="9.140625" style="3"/>
    <col min="1551" max="1556" width="10.140625" style="3" customWidth="1"/>
    <col min="1557" max="1558" width="9.140625" style="3"/>
    <col min="1559" max="1559" width="12" style="3" bestFit="1" customWidth="1"/>
    <col min="1560" max="1774" width="9.140625" style="3"/>
    <col min="1775" max="1775" width="5.28515625" style="3" customWidth="1"/>
    <col min="1776" max="1776" width="35.28515625" style="3" customWidth="1"/>
    <col min="1777" max="1777" width="9.7109375" style="3" customWidth="1"/>
    <col min="1778" max="1778" width="6.7109375" style="3" customWidth="1"/>
    <col min="1779" max="1779" width="6.28515625" style="3" customWidth="1"/>
    <col min="1780" max="1780" width="9.140625" style="3"/>
    <col min="1781" max="1781" width="7.140625" style="3" customWidth="1"/>
    <col min="1782" max="1782" width="7.5703125" style="3" bestFit="1" customWidth="1"/>
    <col min="1783" max="1783" width="5.28515625" style="3" customWidth="1"/>
    <col min="1784" max="1784" width="0" style="3" hidden="1" customWidth="1"/>
    <col min="1785" max="1785" width="6.7109375" style="3" customWidth="1"/>
    <col min="1786" max="1786" width="6.140625" style="3" customWidth="1"/>
    <col min="1787" max="1787" width="6.7109375" style="3" customWidth="1"/>
    <col min="1788" max="1788" width="9.28515625" style="3" customWidth="1"/>
    <col min="1789" max="1789" width="12.140625" style="3" customWidth="1"/>
    <col min="1790" max="1790" width="13.85546875" style="3" customWidth="1"/>
    <col min="1791" max="1791" width="9.140625" style="3"/>
    <col min="1792" max="1792" width="11.85546875" style="3" customWidth="1"/>
    <col min="1793" max="1793" width="14" style="3" customWidth="1"/>
    <col min="1794" max="1801" width="9.140625" style="3"/>
    <col min="1802" max="1802" width="11" style="3" customWidth="1"/>
    <col min="1803" max="1806" width="9.140625" style="3"/>
    <col min="1807" max="1812" width="10.140625" style="3" customWidth="1"/>
    <col min="1813" max="1814" width="9.140625" style="3"/>
    <col min="1815" max="1815" width="12" style="3" bestFit="1" customWidth="1"/>
    <col min="1816" max="2030" width="9.140625" style="3"/>
    <col min="2031" max="2031" width="5.28515625" style="3" customWidth="1"/>
    <col min="2032" max="2032" width="35.28515625" style="3" customWidth="1"/>
    <col min="2033" max="2033" width="9.7109375" style="3" customWidth="1"/>
    <col min="2034" max="2034" width="6.7109375" style="3" customWidth="1"/>
    <col min="2035" max="2035" width="6.28515625" style="3" customWidth="1"/>
    <col min="2036" max="2036" width="9.140625" style="3"/>
    <col min="2037" max="2037" width="7.140625" style="3" customWidth="1"/>
    <col min="2038" max="2038" width="7.5703125" style="3" bestFit="1" customWidth="1"/>
    <col min="2039" max="2039" width="5.28515625" style="3" customWidth="1"/>
    <col min="2040" max="2040" width="0" style="3" hidden="1" customWidth="1"/>
    <col min="2041" max="2041" width="6.7109375" style="3" customWidth="1"/>
    <col min="2042" max="2042" width="6.140625" style="3" customWidth="1"/>
    <col min="2043" max="2043" width="6.7109375" style="3" customWidth="1"/>
    <col min="2044" max="2044" width="9.28515625" style="3" customWidth="1"/>
    <col min="2045" max="2045" width="12.140625" style="3" customWidth="1"/>
    <col min="2046" max="2046" width="13.85546875" style="3" customWidth="1"/>
    <col min="2047" max="2047" width="9.140625" style="3"/>
    <col min="2048" max="2048" width="11.85546875" style="3" customWidth="1"/>
    <col min="2049" max="2049" width="14" style="3" customWidth="1"/>
    <col min="2050" max="2057" width="9.140625" style="3"/>
    <col min="2058" max="2058" width="11" style="3" customWidth="1"/>
    <col min="2059" max="2062" width="9.140625" style="3"/>
    <col min="2063" max="2068" width="10.140625" style="3" customWidth="1"/>
    <col min="2069" max="2070" width="9.140625" style="3"/>
    <col min="2071" max="2071" width="12" style="3" bestFit="1" customWidth="1"/>
    <col min="2072" max="2286" width="9.140625" style="3"/>
    <col min="2287" max="2287" width="5.28515625" style="3" customWidth="1"/>
    <col min="2288" max="2288" width="35.28515625" style="3" customWidth="1"/>
    <col min="2289" max="2289" width="9.7109375" style="3" customWidth="1"/>
    <col min="2290" max="2290" width="6.7109375" style="3" customWidth="1"/>
    <col min="2291" max="2291" width="6.28515625" style="3" customWidth="1"/>
    <col min="2292" max="2292" width="9.140625" style="3"/>
    <col min="2293" max="2293" width="7.140625" style="3" customWidth="1"/>
    <col min="2294" max="2294" width="7.5703125" style="3" bestFit="1" customWidth="1"/>
    <col min="2295" max="2295" width="5.28515625" style="3" customWidth="1"/>
    <col min="2296" max="2296" width="0" style="3" hidden="1" customWidth="1"/>
    <col min="2297" max="2297" width="6.7109375" style="3" customWidth="1"/>
    <col min="2298" max="2298" width="6.140625" style="3" customWidth="1"/>
    <col min="2299" max="2299" width="6.7109375" style="3" customWidth="1"/>
    <col min="2300" max="2300" width="9.28515625" style="3" customWidth="1"/>
    <col min="2301" max="2301" width="12.140625" style="3" customWidth="1"/>
    <col min="2302" max="2302" width="13.85546875" style="3" customWidth="1"/>
    <col min="2303" max="2303" width="9.140625" style="3"/>
    <col min="2304" max="2304" width="11.85546875" style="3" customWidth="1"/>
    <col min="2305" max="2305" width="14" style="3" customWidth="1"/>
    <col min="2306" max="2313" width="9.140625" style="3"/>
    <col min="2314" max="2314" width="11" style="3" customWidth="1"/>
    <col min="2315" max="2318" width="9.140625" style="3"/>
    <col min="2319" max="2324" width="10.140625" style="3" customWidth="1"/>
    <col min="2325" max="2326" width="9.140625" style="3"/>
    <col min="2327" max="2327" width="12" style="3" bestFit="1" customWidth="1"/>
    <col min="2328" max="2542" width="9.140625" style="3"/>
    <col min="2543" max="2543" width="5.28515625" style="3" customWidth="1"/>
    <col min="2544" max="2544" width="35.28515625" style="3" customWidth="1"/>
    <col min="2545" max="2545" width="9.7109375" style="3" customWidth="1"/>
    <col min="2546" max="2546" width="6.7109375" style="3" customWidth="1"/>
    <col min="2547" max="2547" width="6.28515625" style="3" customWidth="1"/>
    <col min="2548" max="2548" width="9.140625" style="3"/>
    <col min="2549" max="2549" width="7.140625" style="3" customWidth="1"/>
    <col min="2550" max="2550" width="7.5703125" style="3" bestFit="1" customWidth="1"/>
    <col min="2551" max="2551" width="5.28515625" style="3" customWidth="1"/>
    <col min="2552" max="2552" width="0" style="3" hidden="1" customWidth="1"/>
    <col min="2553" max="2553" width="6.7109375" style="3" customWidth="1"/>
    <col min="2554" max="2554" width="6.140625" style="3" customWidth="1"/>
    <col min="2555" max="2555" width="6.7109375" style="3" customWidth="1"/>
    <col min="2556" max="2556" width="9.28515625" style="3" customWidth="1"/>
    <col min="2557" max="2557" width="12.140625" style="3" customWidth="1"/>
    <col min="2558" max="2558" width="13.85546875" style="3" customWidth="1"/>
    <col min="2559" max="2559" width="9.140625" style="3"/>
    <col min="2560" max="2560" width="11.85546875" style="3" customWidth="1"/>
    <col min="2561" max="2561" width="14" style="3" customWidth="1"/>
    <col min="2562" max="2569" width="9.140625" style="3"/>
    <col min="2570" max="2570" width="11" style="3" customWidth="1"/>
    <col min="2571" max="2574" width="9.140625" style="3"/>
    <col min="2575" max="2580" width="10.140625" style="3" customWidth="1"/>
    <col min="2581" max="2582" width="9.140625" style="3"/>
    <col min="2583" max="2583" width="12" style="3" bestFit="1" customWidth="1"/>
    <col min="2584" max="2798" width="9.140625" style="3"/>
    <col min="2799" max="2799" width="5.28515625" style="3" customWidth="1"/>
    <col min="2800" max="2800" width="35.28515625" style="3" customWidth="1"/>
    <col min="2801" max="2801" width="9.7109375" style="3" customWidth="1"/>
    <col min="2802" max="2802" width="6.7109375" style="3" customWidth="1"/>
    <col min="2803" max="2803" width="6.28515625" style="3" customWidth="1"/>
    <col min="2804" max="2804" width="9.140625" style="3"/>
    <col min="2805" max="2805" width="7.140625" style="3" customWidth="1"/>
    <col min="2806" max="2806" width="7.5703125" style="3" bestFit="1" customWidth="1"/>
    <col min="2807" max="2807" width="5.28515625" style="3" customWidth="1"/>
    <col min="2808" max="2808" width="0" style="3" hidden="1" customWidth="1"/>
    <col min="2809" max="2809" width="6.7109375" style="3" customWidth="1"/>
    <col min="2810" max="2810" width="6.140625" style="3" customWidth="1"/>
    <col min="2811" max="2811" width="6.7109375" style="3" customWidth="1"/>
    <col min="2812" max="2812" width="9.28515625" style="3" customWidth="1"/>
    <col min="2813" max="2813" width="12.140625" style="3" customWidth="1"/>
    <col min="2814" max="2814" width="13.85546875" style="3" customWidth="1"/>
    <col min="2815" max="2815" width="9.140625" style="3"/>
    <col min="2816" max="2816" width="11.85546875" style="3" customWidth="1"/>
    <col min="2817" max="2817" width="14" style="3" customWidth="1"/>
    <col min="2818" max="2825" width="9.140625" style="3"/>
    <col min="2826" max="2826" width="11" style="3" customWidth="1"/>
    <col min="2827" max="2830" width="9.140625" style="3"/>
    <col min="2831" max="2836" width="10.140625" style="3" customWidth="1"/>
    <col min="2837" max="2838" width="9.140625" style="3"/>
    <col min="2839" max="2839" width="12" style="3" bestFit="1" customWidth="1"/>
    <col min="2840" max="3054" width="9.140625" style="3"/>
    <col min="3055" max="3055" width="5.28515625" style="3" customWidth="1"/>
    <col min="3056" max="3056" width="35.28515625" style="3" customWidth="1"/>
    <col min="3057" max="3057" width="9.7109375" style="3" customWidth="1"/>
    <col min="3058" max="3058" width="6.7109375" style="3" customWidth="1"/>
    <col min="3059" max="3059" width="6.28515625" style="3" customWidth="1"/>
    <col min="3060" max="3060" width="9.140625" style="3"/>
    <col min="3061" max="3061" width="7.140625" style="3" customWidth="1"/>
    <col min="3062" max="3062" width="7.5703125" style="3" bestFit="1" customWidth="1"/>
    <col min="3063" max="3063" width="5.28515625" style="3" customWidth="1"/>
    <col min="3064" max="3064" width="0" style="3" hidden="1" customWidth="1"/>
    <col min="3065" max="3065" width="6.7109375" style="3" customWidth="1"/>
    <col min="3066" max="3066" width="6.140625" style="3" customWidth="1"/>
    <col min="3067" max="3067" width="6.7109375" style="3" customWidth="1"/>
    <col min="3068" max="3068" width="9.28515625" style="3" customWidth="1"/>
    <col min="3069" max="3069" width="12.140625" style="3" customWidth="1"/>
    <col min="3070" max="3070" width="13.85546875" style="3" customWidth="1"/>
    <col min="3071" max="3071" width="9.140625" style="3"/>
    <col min="3072" max="3072" width="11.85546875" style="3" customWidth="1"/>
    <col min="3073" max="3073" width="14" style="3" customWidth="1"/>
    <col min="3074" max="3081" width="9.140625" style="3"/>
    <col min="3082" max="3082" width="11" style="3" customWidth="1"/>
    <col min="3083" max="3086" width="9.140625" style="3"/>
    <col min="3087" max="3092" width="10.140625" style="3" customWidth="1"/>
    <col min="3093" max="3094" width="9.140625" style="3"/>
    <col min="3095" max="3095" width="12" style="3" bestFit="1" customWidth="1"/>
    <col min="3096" max="3310" width="9.140625" style="3"/>
    <col min="3311" max="3311" width="5.28515625" style="3" customWidth="1"/>
    <col min="3312" max="3312" width="35.28515625" style="3" customWidth="1"/>
    <col min="3313" max="3313" width="9.7109375" style="3" customWidth="1"/>
    <col min="3314" max="3314" width="6.7109375" style="3" customWidth="1"/>
    <col min="3315" max="3315" width="6.28515625" style="3" customWidth="1"/>
    <col min="3316" max="3316" width="9.140625" style="3"/>
    <col min="3317" max="3317" width="7.140625" style="3" customWidth="1"/>
    <col min="3318" max="3318" width="7.5703125" style="3" bestFit="1" customWidth="1"/>
    <col min="3319" max="3319" width="5.28515625" style="3" customWidth="1"/>
    <col min="3320" max="3320" width="0" style="3" hidden="1" customWidth="1"/>
    <col min="3321" max="3321" width="6.7109375" style="3" customWidth="1"/>
    <col min="3322" max="3322" width="6.140625" style="3" customWidth="1"/>
    <col min="3323" max="3323" width="6.7109375" style="3" customWidth="1"/>
    <col min="3324" max="3324" width="9.28515625" style="3" customWidth="1"/>
    <col min="3325" max="3325" width="12.140625" style="3" customWidth="1"/>
    <col min="3326" max="3326" width="13.85546875" style="3" customWidth="1"/>
    <col min="3327" max="3327" width="9.140625" style="3"/>
    <col min="3328" max="3328" width="11.85546875" style="3" customWidth="1"/>
    <col min="3329" max="3329" width="14" style="3" customWidth="1"/>
    <col min="3330" max="3337" width="9.140625" style="3"/>
    <col min="3338" max="3338" width="11" style="3" customWidth="1"/>
    <col min="3339" max="3342" width="9.140625" style="3"/>
    <col min="3343" max="3348" width="10.140625" style="3" customWidth="1"/>
    <col min="3349" max="3350" width="9.140625" style="3"/>
    <col min="3351" max="3351" width="12" style="3" bestFit="1" customWidth="1"/>
    <col min="3352" max="3566" width="9.140625" style="3"/>
    <col min="3567" max="3567" width="5.28515625" style="3" customWidth="1"/>
    <col min="3568" max="3568" width="35.28515625" style="3" customWidth="1"/>
    <col min="3569" max="3569" width="9.7109375" style="3" customWidth="1"/>
    <col min="3570" max="3570" width="6.7109375" style="3" customWidth="1"/>
    <col min="3571" max="3571" width="6.28515625" style="3" customWidth="1"/>
    <col min="3572" max="3572" width="9.140625" style="3"/>
    <col min="3573" max="3573" width="7.140625" style="3" customWidth="1"/>
    <col min="3574" max="3574" width="7.5703125" style="3" bestFit="1" customWidth="1"/>
    <col min="3575" max="3575" width="5.28515625" style="3" customWidth="1"/>
    <col min="3576" max="3576" width="0" style="3" hidden="1" customWidth="1"/>
    <col min="3577" max="3577" width="6.7109375" style="3" customWidth="1"/>
    <col min="3578" max="3578" width="6.140625" style="3" customWidth="1"/>
    <col min="3579" max="3579" width="6.7109375" style="3" customWidth="1"/>
    <col min="3580" max="3580" width="9.28515625" style="3" customWidth="1"/>
    <col min="3581" max="3581" width="12.140625" style="3" customWidth="1"/>
    <col min="3582" max="3582" width="13.85546875" style="3" customWidth="1"/>
    <col min="3583" max="3583" width="9.140625" style="3"/>
    <col min="3584" max="3584" width="11.85546875" style="3" customWidth="1"/>
    <col min="3585" max="3585" width="14" style="3" customWidth="1"/>
    <col min="3586" max="3593" width="9.140625" style="3"/>
    <col min="3594" max="3594" width="11" style="3" customWidth="1"/>
    <col min="3595" max="3598" width="9.140625" style="3"/>
    <col min="3599" max="3604" width="10.140625" style="3" customWidth="1"/>
    <col min="3605" max="3606" width="9.140625" style="3"/>
    <col min="3607" max="3607" width="12" style="3" bestFit="1" customWidth="1"/>
    <col min="3608" max="3822" width="9.140625" style="3"/>
    <col min="3823" max="3823" width="5.28515625" style="3" customWidth="1"/>
    <col min="3824" max="3824" width="35.28515625" style="3" customWidth="1"/>
    <col min="3825" max="3825" width="9.7109375" style="3" customWidth="1"/>
    <col min="3826" max="3826" width="6.7109375" style="3" customWidth="1"/>
    <col min="3827" max="3827" width="6.28515625" style="3" customWidth="1"/>
    <col min="3828" max="3828" width="9.140625" style="3"/>
    <col min="3829" max="3829" width="7.140625" style="3" customWidth="1"/>
    <col min="3830" max="3830" width="7.5703125" style="3" bestFit="1" customWidth="1"/>
    <col min="3831" max="3831" width="5.28515625" style="3" customWidth="1"/>
    <col min="3832" max="3832" width="0" style="3" hidden="1" customWidth="1"/>
    <col min="3833" max="3833" width="6.7109375" style="3" customWidth="1"/>
    <col min="3834" max="3834" width="6.140625" style="3" customWidth="1"/>
    <col min="3835" max="3835" width="6.7109375" style="3" customWidth="1"/>
    <col min="3836" max="3836" width="9.28515625" style="3" customWidth="1"/>
    <col min="3837" max="3837" width="12.140625" style="3" customWidth="1"/>
    <col min="3838" max="3838" width="13.85546875" style="3" customWidth="1"/>
    <col min="3839" max="3839" width="9.140625" style="3"/>
    <col min="3840" max="3840" width="11.85546875" style="3" customWidth="1"/>
    <col min="3841" max="3841" width="14" style="3" customWidth="1"/>
    <col min="3842" max="3849" width="9.140625" style="3"/>
    <col min="3850" max="3850" width="11" style="3" customWidth="1"/>
    <col min="3851" max="3854" width="9.140625" style="3"/>
    <col min="3855" max="3860" width="10.140625" style="3" customWidth="1"/>
    <col min="3861" max="3862" width="9.140625" style="3"/>
    <col min="3863" max="3863" width="12" style="3" bestFit="1" customWidth="1"/>
    <col min="3864" max="4078" width="9.140625" style="3"/>
    <col min="4079" max="4079" width="5.28515625" style="3" customWidth="1"/>
    <col min="4080" max="4080" width="35.28515625" style="3" customWidth="1"/>
    <col min="4081" max="4081" width="9.7109375" style="3" customWidth="1"/>
    <col min="4082" max="4082" width="6.7109375" style="3" customWidth="1"/>
    <col min="4083" max="4083" width="6.28515625" style="3" customWidth="1"/>
    <col min="4084" max="4084" width="9.140625" style="3"/>
    <col min="4085" max="4085" width="7.140625" style="3" customWidth="1"/>
    <col min="4086" max="4086" width="7.5703125" style="3" bestFit="1" customWidth="1"/>
    <col min="4087" max="4087" width="5.28515625" style="3" customWidth="1"/>
    <col min="4088" max="4088" width="0" style="3" hidden="1" customWidth="1"/>
    <col min="4089" max="4089" width="6.7109375" style="3" customWidth="1"/>
    <col min="4090" max="4090" width="6.140625" style="3" customWidth="1"/>
    <col min="4091" max="4091" width="6.7109375" style="3" customWidth="1"/>
    <col min="4092" max="4092" width="9.28515625" style="3" customWidth="1"/>
    <col min="4093" max="4093" width="12.140625" style="3" customWidth="1"/>
    <col min="4094" max="4094" width="13.85546875" style="3" customWidth="1"/>
    <col min="4095" max="4095" width="9.140625" style="3"/>
    <col min="4096" max="4096" width="11.85546875" style="3" customWidth="1"/>
    <col min="4097" max="4097" width="14" style="3" customWidth="1"/>
    <col min="4098" max="4105" width="9.140625" style="3"/>
    <col min="4106" max="4106" width="11" style="3" customWidth="1"/>
    <col min="4107" max="4110" width="9.140625" style="3"/>
    <col min="4111" max="4116" width="10.140625" style="3" customWidth="1"/>
    <col min="4117" max="4118" width="9.140625" style="3"/>
    <col min="4119" max="4119" width="12" style="3" bestFit="1" customWidth="1"/>
    <col min="4120" max="4334" width="9.140625" style="3"/>
    <col min="4335" max="4335" width="5.28515625" style="3" customWidth="1"/>
    <col min="4336" max="4336" width="35.28515625" style="3" customWidth="1"/>
    <col min="4337" max="4337" width="9.7109375" style="3" customWidth="1"/>
    <col min="4338" max="4338" width="6.7109375" style="3" customWidth="1"/>
    <col min="4339" max="4339" width="6.28515625" style="3" customWidth="1"/>
    <col min="4340" max="4340" width="9.140625" style="3"/>
    <col min="4341" max="4341" width="7.140625" style="3" customWidth="1"/>
    <col min="4342" max="4342" width="7.5703125" style="3" bestFit="1" customWidth="1"/>
    <col min="4343" max="4343" width="5.28515625" style="3" customWidth="1"/>
    <col min="4344" max="4344" width="0" style="3" hidden="1" customWidth="1"/>
    <col min="4345" max="4345" width="6.7109375" style="3" customWidth="1"/>
    <col min="4346" max="4346" width="6.140625" style="3" customWidth="1"/>
    <col min="4347" max="4347" width="6.7109375" style="3" customWidth="1"/>
    <col min="4348" max="4348" width="9.28515625" style="3" customWidth="1"/>
    <col min="4349" max="4349" width="12.140625" style="3" customWidth="1"/>
    <col min="4350" max="4350" width="13.85546875" style="3" customWidth="1"/>
    <col min="4351" max="4351" width="9.140625" style="3"/>
    <col min="4352" max="4352" width="11.85546875" style="3" customWidth="1"/>
    <col min="4353" max="4353" width="14" style="3" customWidth="1"/>
    <col min="4354" max="4361" width="9.140625" style="3"/>
    <col min="4362" max="4362" width="11" style="3" customWidth="1"/>
    <col min="4363" max="4366" width="9.140625" style="3"/>
    <col min="4367" max="4372" width="10.140625" style="3" customWidth="1"/>
    <col min="4373" max="4374" width="9.140625" style="3"/>
    <col min="4375" max="4375" width="12" style="3" bestFit="1" customWidth="1"/>
    <col min="4376" max="4590" width="9.140625" style="3"/>
    <col min="4591" max="4591" width="5.28515625" style="3" customWidth="1"/>
    <col min="4592" max="4592" width="35.28515625" style="3" customWidth="1"/>
    <col min="4593" max="4593" width="9.7109375" style="3" customWidth="1"/>
    <col min="4594" max="4594" width="6.7109375" style="3" customWidth="1"/>
    <col min="4595" max="4595" width="6.28515625" style="3" customWidth="1"/>
    <col min="4596" max="4596" width="9.140625" style="3"/>
    <col min="4597" max="4597" width="7.140625" style="3" customWidth="1"/>
    <col min="4598" max="4598" width="7.5703125" style="3" bestFit="1" customWidth="1"/>
    <col min="4599" max="4599" width="5.28515625" style="3" customWidth="1"/>
    <col min="4600" max="4600" width="0" style="3" hidden="1" customWidth="1"/>
    <col min="4601" max="4601" width="6.7109375" style="3" customWidth="1"/>
    <col min="4602" max="4602" width="6.140625" style="3" customWidth="1"/>
    <col min="4603" max="4603" width="6.7109375" style="3" customWidth="1"/>
    <col min="4604" max="4604" width="9.28515625" style="3" customWidth="1"/>
    <col min="4605" max="4605" width="12.140625" style="3" customWidth="1"/>
    <col min="4606" max="4606" width="13.85546875" style="3" customWidth="1"/>
    <col min="4607" max="4607" width="9.140625" style="3"/>
    <col min="4608" max="4608" width="11.85546875" style="3" customWidth="1"/>
    <col min="4609" max="4609" width="14" style="3" customWidth="1"/>
    <col min="4610" max="4617" width="9.140625" style="3"/>
    <col min="4618" max="4618" width="11" style="3" customWidth="1"/>
    <col min="4619" max="4622" width="9.140625" style="3"/>
    <col min="4623" max="4628" width="10.140625" style="3" customWidth="1"/>
    <col min="4629" max="4630" width="9.140625" style="3"/>
    <col min="4631" max="4631" width="12" style="3" bestFit="1" customWidth="1"/>
    <col min="4632" max="4846" width="9.140625" style="3"/>
    <col min="4847" max="4847" width="5.28515625" style="3" customWidth="1"/>
    <col min="4848" max="4848" width="35.28515625" style="3" customWidth="1"/>
    <col min="4849" max="4849" width="9.7109375" style="3" customWidth="1"/>
    <col min="4850" max="4850" width="6.7109375" style="3" customWidth="1"/>
    <col min="4851" max="4851" width="6.28515625" style="3" customWidth="1"/>
    <col min="4852" max="4852" width="9.140625" style="3"/>
    <col min="4853" max="4853" width="7.140625" style="3" customWidth="1"/>
    <col min="4854" max="4854" width="7.5703125" style="3" bestFit="1" customWidth="1"/>
    <col min="4855" max="4855" width="5.28515625" style="3" customWidth="1"/>
    <col min="4856" max="4856" width="0" style="3" hidden="1" customWidth="1"/>
    <col min="4857" max="4857" width="6.7109375" style="3" customWidth="1"/>
    <col min="4858" max="4858" width="6.140625" style="3" customWidth="1"/>
    <col min="4859" max="4859" width="6.7109375" style="3" customWidth="1"/>
    <col min="4860" max="4860" width="9.28515625" style="3" customWidth="1"/>
    <col min="4861" max="4861" width="12.140625" style="3" customWidth="1"/>
    <col min="4862" max="4862" width="13.85546875" style="3" customWidth="1"/>
    <col min="4863" max="4863" width="9.140625" style="3"/>
    <col min="4864" max="4864" width="11.85546875" style="3" customWidth="1"/>
    <col min="4865" max="4865" width="14" style="3" customWidth="1"/>
    <col min="4866" max="4873" width="9.140625" style="3"/>
    <col min="4874" max="4874" width="11" style="3" customWidth="1"/>
    <col min="4875" max="4878" width="9.140625" style="3"/>
    <col min="4879" max="4884" width="10.140625" style="3" customWidth="1"/>
    <col min="4885" max="4886" width="9.140625" style="3"/>
    <col min="4887" max="4887" width="12" style="3" bestFit="1" customWidth="1"/>
    <col min="4888" max="5102" width="9.140625" style="3"/>
    <col min="5103" max="5103" width="5.28515625" style="3" customWidth="1"/>
    <col min="5104" max="5104" width="35.28515625" style="3" customWidth="1"/>
    <col min="5105" max="5105" width="9.7109375" style="3" customWidth="1"/>
    <col min="5106" max="5106" width="6.7109375" style="3" customWidth="1"/>
    <col min="5107" max="5107" width="6.28515625" style="3" customWidth="1"/>
    <col min="5108" max="5108" width="9.140625" style="3"/>
    <col min="5109" max="5109" width="7.140625" style="3" customWidth="1"/>
    <col min="5110" max="5110" width="7.5703125" style="3" bestFit="1" customWidth="1"/>
    <col min="5111" max="5111" width="5.28515625" style="3" customWidth="1"/>
    <col min="5112" max="5112" width="0" style="3" hidden="1" customWidth="1"/>
    <col min="5113" max="5113" width="6.7109375" style="3" customWidth="1"/>
    <col min="5114" max="5114" width="6.140625" style="3" customWidth="1"/>
    <col min="5115" max="5115" width="6.7109375" style="3" customWidth="1"/>
    <col min="5116" max="5116" width="9.28515625" style="3" customWidth="1"/>
    <col min="5117" max="5117" width="12.140625" style="3" customWidth="1"/>
    <col min="5118" max="5118" width="13.85546875" style="3" customWidth="1"/>
    <col min="5119" max="5119" width="9.140625" style="3"/>
    <col min="5120" max="5120" width="11.85546875" style="3" customWidth="1"/>
    <col min="5121" max="5121" width="14" style="3" customWidth="1"/>
    <col min="5122" max="5129" width="9.140625" style="3"/>
    <col min="5130" max="5130" width="11" style="3" customWidth="1"/>
    <col min="5131" max="5134" width="9.140625" style="3"/>
    <col min="5135" max="5140" width="10.140625" style="3" customWidth="1"/>
    <col min="5141" max="5142" width="9.140625" style="3"/>
    <col min="5143" max="5143" width="12" style="3" bestFit="1" customWidth="1"/>
    <col min="5144" max="5358" width="9.140625" style="3"/>
    <col min="5359" max="5359" width="5.28515625" style="3" customWidth="1"/>
    <col min="5360" max="5360" width="35.28515625" style="3" customWidth="1"/>
    <col min="5361" max="5361" width="9.7109375" style="3" customWidth="1"/>
    <col min="5362" max="5362" width="6.7109375" style="3" customWidth="1"/>
    <col min="5363" max="5363" width="6.28515625" style="3" customWidth="1"/>
    <col min="5364" max="5364" width="9.140625" style="3"/>
    <col min="5365" max="5365" width="7.140625" style="3" customWidth="1"/>
    <col min="5366" max="5366" width="7.5703125" style="3" bestFit="1" customWidth="1"/>
    <col min="5367" max="5367" width="5.28515625" style="3" customWidth="1"/>
    <col min="5368" max="5368" width="0" style="3" hidden="1" customWidth="1"/>
    <col min="5369" max="5369" width="6.7109375" style="3" customWidth="1"/>
    <col min="5370" max="5370" width="6.140625" style="3" customWidth="1"/>
    <col min="5371" max="5371" width="6.7109375" style="3" customWidth="1"/>
    <col min="5372" max="5372" width="9.28515625" style="3" customWidth="1"/>
    <col min="5373" max="5373" width="12.140625" style="3" customWidth="1"/>
    <col min="5374" max="5374" width="13.85546875" style="3" customWidth="1"/>
    <col min="5375" max="5375" width="9.140625" style="3"/>
    <col min="5376" max="5376" width="11.85546875" style="3" customWidth="1"/>
    <col min="5377" max="5377" width="14" style="3" customWidth="1"/>
    <col min="5378" max="5385" width="9.140625" style="3"/>
    <col min="5386" max="5386" width="11" style="3" customWidth="1"/>
    <col min="5387" max="5390" width="9.140625" style="3"/>
    <col min="5391" max="5396" width="10.140625" style="3" customWidth="1"/>
    <col min="5397" max="5398" width="9.140625" style="3"/>
    <col min="5399" max="5399" width="12" style="3" bestFit="1" customWidth="1"/>
    <col min="5400" max="5614" width="9.140625" style="3"/>
    <col min="5615" max="5615" width="5.28515625" style="3" customWidth="1"/>
    <col min="5616" max="5616" width="35.28515625" style="3" customWidth="1"/>
    <col min="5617" max="5617" width="9.7109375" style="3" customWidth="1"/>
    <col min="5618" max="5618" width="6.7109375" style="3" customWidth="1"/>
    <col min="5619" max="5619" width="6.28515625" style="3" customWidth="1"/>
    <col min="5620" max="5620" width="9.140625" style="3"/>
    <col min="5621" max="5621" width="7.140625" style="3" customWidth="1"/>
    <col min="5622" max="5622" width="7.5703125" style="3" bestFit="1" customWidth="1"/>
    <col min="5623" max="5623" width="5.28515625" style="3" customWidth="1"/>
    <col min="5624" max="5624" width="0" style="3" hidden="1" customWidth="1"/>
    <col min="5625" max="5625" width="6.7109375" style="3" customWidth="1"/>
    <col min="5626" max="5626" width="6.140625" style="3" customWidth="1"/>
    <col min="5627" max="5627" width="6.7109375" style="3" customWidth="1"/>
    <col min="5628" max="5628" width="9.28515625" style="3" customWidth="1"/>
    <col min="5629" max="5629" width="12.140625" style="3" customWidth="1"/>
    <col min="5630" max="5630" width="13.85546875" style="3" customWidth="1"/>
    <col min="5631" max="5631" width="9.140625" style="3"/>
    <col min="5632" max="5632" width="11.85546875" style="3" customWidth="1"/>
    <col min="5633" max="5633" width="14" style="3" customWidth="1"/>
    <col min="5634" max="5641" width="9.140625" style="3"/>
    <col min="5642" max="5642" width="11" style="3" customWidth="1"/>
    <col min="5643" max="5646" width="9.140625" style="3"/>
    <col min="5647" max="5652" width="10.140625" style="3" customWidth="1"/>
    <col min="5653" max="5654" width="9.140625" style="3"/>
    <col min="5655" max="5655" width="12" style="3" bestFit="1" customWidth="1"/>
    <col min="5656" max="5870" width="9.140625" style="3"/>
    <col min="5871" max="5871" width="5.28515625" style="3" customWidth="1"/>
    <col min="5872" max="5872" width="35.28515625" style="3" customWidth="1"/>
    <col min="5873" max="5873" width="9.7109375" style="3" customWidth="1"/>
    <col min="5874" max="5874" width="6.7109375" style="3" customWidth="1"/>
    <col min="5875" max="5875" width="6.28515625" style="3" customWidth="1"/>
    <col min="5876" max="5876" width="9.140625" style="3"/>
    <col min="5877" max="5877" width="7.140625" style="3" customWidth="1"/>
    <col min="5878" max="5878" width="7.5703125" style="3" bestFit="1" customWidth="1"/>
    <col min="5879" max="5879" width="5.28515625" style="3" customWidth="1"/>
    <col min="5880" max="5880" width="0" style="3" hidden="1" customWidth="1"/>
    <col min="5881" max="5881" width="6.7109375" style="3" customWidth="1"/>
    <col min="5882" max="5882" width="6.140625" style="3" customWidth="1"/>
    <col min="5883" max="5883" width="6.7109375" style="3" customWidth="1"/>
    <col min="5884" max="5884" width="9.28515625" style="3" customWidth="1"/>
    <col min="5885" max="5885" width="12.140625" style="3" customWidth="1"/>
    <col min="5886" max="5886" width="13.85546875" style="3" customWidth="1"/>
    <col min="5887" max="5887" width="9.140625" style="3"/>
    <col min="5888" max="5888" width="11.85546875" style="3" customWidth="1"/>
    <col min="5889" max="5889" width="14" style="3" customWidth="1"/>
    <col min="5890" max="5897" width="9.140625" style="3"/>
    <col min="5898" max="5898" width="11" style="3" customWidth="1"/>
    <col min="5899" max="5902" width="9.140625" style="3"/>
    <col min="5903" max="5908" width="10.140625" style="3" customWidth="1"/>
    <col min="5909" max="5910" width="9.140625" style="3"/>
    <col min="5911" max="5911" width="12" style="3" bestFit="1" customWidth="1"/>
    <col min="5912" max="6126" width="9.140625" style="3"/>
    <col min="6127" max="6127" width="5.28515625" style="3" customWidth="1"/>
    <col min="6128" max="6128" width="35.28515625" style="3" customWidth="1"/>
    <col min="6129" max="6129" width="9.7109375" style="3" customWidth="1"/>
    <col min="6130" max="6130" width="6.7109375" style="3" customWidth="1"/>
    <col min="6131" max="6131" width="6.28515625" style="3" customWidth="1"/>
    <col min="6132" max="6132" width="9.140625" style="3"/>
    <col min="6133" max="6133" width="7.140625" style="3" customWidth="1"/>
    <col min="6134" max="6134" width="7.5703125" style="3" bestFit="1" customWidth="1"/>
    <col min="6135" max="6135" width="5.28515625" style="3" customWidth="1"/>
    <col min="6136" max="6136" width="0" style="3" hidden="1" customWidth="1"/>
    <col min="6137" max="6137" width="6.7109375" style="3" customWidth="1"/>
    <col min="6138" max="6138" width="6.140625" style="3" customWidth="1"/>
    <col min="6139" max="6139" width="6.7109375" style="3" customWidth="1"/>
    <col min="6140" max="6140" width="9.28515625" style="3" customWidth="1"/>
    <col min="6141" max="6141" width="12.140625" style="3" customWidth="1"/>
    <col min="6142" max="6142" width="13.85546875" style="3" customWidth="1"/>
    <col min="6143" max="6143" width="9.140625" style="3"/>
    <col min="6144" max="6144" width="11.85546875" style="3" customWidth="1"/>
    <col min="6145" max="6145" width="14" style="3" customWidth="1"/>
    <col min="6146" max="6153" width="9.140625" style="3"/>
    <col min="6154" max="6154" width="11" style="3" customWidth="1"/>
    <col min="6155" max="6158" width="9.140625" style="3"/>
    <col min="6159" max="6164" width="10.140625" style="3" customWidth="1"/>
    <col min="6165" max="6166" width="9.140625" style="3"/>
    <col min="6167" max="6167" width="12" style="3" bestFit="1" customWidth="1"/>
    <col min="6168" max="6382" width="9.140625" style="3"/>
    <col min="6383" max="6383" width="5.28515625" style="3" customWidth="1"/>
    <col min="6384" max="6384" width="35.28515625" style="3" customWidth="1"/>
    <col min="6385" max="6385" width="9.7109375" style="3" customWidth="1"/>
    <col min="6386" max="6386" width="6.7109375" style="3" customWidth="1"/>
    <col min="6387" max="6387" width="6.28515625" style="3" customWidth="1"/>
    <col min="6388" max="6388" width="9.140625" style="3"/>
    <col min="6389" max="6389" width="7.140625" style="3" customWidth="1"/>
    <col min="6390" max="6390" width="7.5703125" style="3" bestFit="1" customWidth="1"/>
    <col min="6391" max="6391" width="5.28515625" style="3" customWidth="1"/>
    <col min="6392" max="6392" width="0" style="3" hidden="1" customWidth="1"/>
    <col min="6393" max="6393" width="6.7109375" style="3" customWidth="1"/>
    <col min="6394" max="6394" width="6.140625" style="3" customWidth="1"/>
    <col min="6395" max="6395" width="6.7109375" style="3" customWidth="1"/>
    <col min="6396" max="6396" width="9.28515625" style="3" customWidth="1"/>
    <col min="6397" max="6397" width="12.140625" style="3" customWidth="1"/>
    <col min="6398" max="6398" width="13.85546875" style="3" customWidth="1"/>
    <col min="6399" max="6399" width="9.140625" style="3"/>
    <col min="6400" max="6400" width="11.85546875" style="3" customWidth="1"/>
    <col min="6401" max="6401" width="14" style="3" customWidth="1"/>
    <col min="6402" max="6409" width="9.140625" style="3"/>
    <col min="6410" max="6410" width="11" style="3" customWidth="1"/>
    <col min="6411" max="6414" width="9.140625" style="3"/>
    <col min="6415" max="6420" width="10.140625" style="3" customWidth="1"/>
    <col min="6421" max="6422" width="9.140625" style="3"/>
    <col min="6423" max="6423" width="12" style="3" bestFit="1" customWidth="1"/>
    <col min="6424" max="6638" width="9.140625" style="3"/>
    <col min="6639" max="6639" width="5.28515625" style="3" customWidth="1"/>
    <col min="6640" max="6640" width="35.28515625" style="3" customWidth="1"/>
    <col min="6641" max="6641" width="9.7109375" style="3" customWidth="1"/>
    <col min="6642" max="6642" width="6.7109375" style="3" customWidth="1"/>
    <col min="6643" max="6643" width="6.28515625" style="3" customWidth="1"/>
    <col min="6644" max="6644" width="9.140625" style="3"/>
    <col min="6645" max="6645" width="7.140625" style="3" customWidth="1"/>
    <col min="6646" max="6646" width="7.5703125" style="3" bestFit="1" customWidth="1"/>
    <col min="6647" max="6647" width="5.28515625" style="3" customWidth="1"/>
    <col min="6648" max="6648" width="0" style="3" hidden="1" customWidth="1"/>
    <col min="6649" max="6649" width="6.7109375" style="3" customWidth="1"/>
    <col min="6650" max="6650" width="6.140625" style="3" customWidth="1"/>
    <col min="6651" max="6651" width="6.7109375" style="3" customWidth="1"/>
    <col min="6652" max="6652" width="9.28515625" style="3" customWidth="1"/>
    <col min="6653" max="6653" width="12.140625" style="3" customWidth="1"/>
    <col min="6654" max="6654" width="13.85546875" style="3" customWidth="1"/>
    <col min="6655" max="6655" width="9.140625" style="3"/>
    <col min="6656" max="6656" width="11.85546875" style="3" customWidth="1"/>
    <col min="6657" max="6657" width="14" style="3" customWidth="1"/>
    <col min="6658" max="6665" width="9.140625" style="3"/>
    <col min="6666" max="6666" width="11" style="3" customWidth="1"/>
    <col min="6667" max="6670" width="9.140625" style="3"/>
    <col min="6671" max="6676" width="10.140625" style="3" customWidth="1"/>
    <col min="6677" max="6678" width="9.140625" style="3"/>
    <col min="6679" max="6679" width="12" style="3" bestFit="1" customWidth="1"/>
    <col min="6680" max="6894" width="9.140625" style="3"/>
    <col min="6895" max="6895" width="5.28515625" style="3" customWidth="1"/>
    <col min="6896" max="6896" width="35.28515625" style="3" customWidth="1"/>
    <col min="6897" max="6897" width="9.7109375" style="3" customWidth="1"/>
    <col min="6898" max="6898" width="6.7109375" style="3" customWidth="1"/>
    <col min="6899" max="6899" width="6.28515625" style="3" customWidth="1"/>
    <col min="6900" max="6900" width="9.140625" style="3"/>
    <col min="6901" max="6901" width="7.140625" style="3" customWidth="1"/>
    <col min="6902" max="6902" width="7.5703125" style="3" bestFit="1" customWidth="1"/>
    <col min="6903" max="6903" width="5.28515625" style="3" customWidth="1"/>
    <col min="6904" max="6904" width="0" style="3" hidden="1" customWidth="1"/>
    <col min="6905" max="6905" width="6.7109375" style="3" customWidth="1"/>
    <col min="6906" max="6906" width="6.140625" style="3" customWidth="1"/>
    <col min="6907" max="6907" width="6.7109375" style="3" customWidth="1"/>
    <col min="6908" max="6908" width="9.28515625" style="3" customWidth="1"/>
    <col min="6909" max="6909" width="12.140625" style="3" customWidth="1"/>
    <col min="6910" max="6910" width="13.85546875" style="3" customWidth="1"/>
    <col min="6911" max="6911" width="9.140625" style="3"/>
    <col min="6912" max="6912" width="11.85546875" style="3" customWidth="1"/>
    <col min="6913" max="6913" width="14" style="3" customWidth="1"/>
    <col min="6914" max="6921" width="9.140625" style="3"/>
    <col min="6922" max="6922" width="11" style="3" customWidth="1"/>
    <col min="6923" max="6926" width="9.140625" style="3"/>
    <col min="6927" max="6932" width="10.140625" style="3" customWidth="1"/>
    <col min="6933" max="6934" width="9.140625" style="3"/>
    <col min="6935" max="6935" width="12" style="3" bestFit="1" customWidth="1"/>
    <col min="6936" max="7150" width="9.140625" style="3"/>
    <col min="7151" max="7151" width="5.28515625" style="3" customWidth="1"/>
    <col min="7152" max="7152" width="35.28515625" style="3" customWidth="1"/>
    <col min="7153" max="7153" width="9.7109375" style="3" customWidth="1"/>
    <col min="7154" max="7154" width="6.7109375" style="3" customWidth="1"/>
    <col min="7155" max="7155" width="6.28515625" style="3" customWidth="1"/>
    <col min="7156" max="7156" width="9.140625" style="3"/>
    <col min="7157" max="7157" width="7.140625" style="3" customWidth="1"/>
    <col min="7158" max="7158" width="7.5703125" style="3" bestFit="1" customWidth="1"/>
    <col min="7159" max="7159" width="5.28515625" style="3" customWidth="1"/>
    <col min="7160" max="7160" width="0" style="3" hidden="1" customWidth="1"/>
    <col min="7161" max="7161" width="6.7109375" style="3" customWidth="1"/>
    <col min="7162" max="7162" width="6.140625" style="3" customWidth="1"/>
    <col min="7163" max="7163" width="6.7109375" style="3" customWidth="1"/>
    <col min="7164" max="7164" width="9.28515625" style="3" customWidth="1"/>
    <col min="7165" max="7165" width="12.140625" style="3" customWidth="1"/>
    <col min="7166" max="7166" width="13.85546875" style="3" customWidth="1"/>
    <col min="7167" max="7167" width="9.140625" style="3"/>
    <col min="7168" max="7168" width="11.85546875" style="3" customWidth="1"/>
    <col min="7169" max="7169" width="14" style="3" customWidth="1"/>
    <col min="7170" max="7177" width="9.140625" style="3"/>
    <col min="7178" max="7178" width="11" style="3" customWidth="1"/>
    <col min="7179" max="7182" width="9.140625" style="3"/>
    <col min="7183" max="7188" width="10.140625" style="3" customWidth="1"/>
    <col min="7189" max="7190" width="9.140625" style="3"/>
    <col min="7191" max="7191" width="12" style="3" bestFit="1" customWidth="1"/>
    <col min="7192" max="7406" width="9.140625" style="3"/>
    <col min="7407" max="7407" width="5.28515625" style="3" customWidth="1"/>
    <col min="7408" max="7408" width="35.28515625" style="3" customWidth="1"/>
    <col min="7409" max="7409" width="9.7109375" style="3" customWidth="1"/>
    <col min="7410" max="7410" width="6.7109375" style="3" customWidth="1"/>
    <col min="7411" max="7411" width="6.28515625" style="3" customWidth="1"/>
    <col min="7412" max="7412" width="9.140625" style="3"/>
    <col min="7413" max="7413" width="7.140625" style="3" customWidth="1"/>
    <col min="7414" max="7414" width="7.5703125" style="3" bestFit="1" customWidth="1"/>
    <col min="7415" max="7415" width="5.28515625" style="3" customWidth="1"/>
    <col min="7416" max="7416" width="0" style="3" hidden="1" customWidth="1"/>
    <col min="7417" max="7417" width="6.7109375" style="3" customWidth="1"/>
    <col min="7418" max="7418" width="6.140625" style="3" customWidth="1"/>
    <col min="7419" max="7419" width="6.7109375" style="3" customWidth="1"/>
    <col min="7420" max="7420" width="9.28515625" style="3" customWidth="1"/>
    <col min="7421" max="7421" width="12.140625" style="3" customWidth="1"/>
    <col min="7422" max="7422" width="13.85546875" style="3" customWidth="1"/>
    <col min="7423" max="7423" width="9.140625" style="3"/>
    <col min="7424" max="7424" width="11.85546875" style="3" customWidth="1"/>
    <col min="7425" max="7425" width="14" style="3" customWidth="1"/>
    <col min="7426" max="7433" width="9.140625" style="3"/>
    <col min="7434" max="7434" width="11" style="3" customWidth="1"/>
    <col min="7435" max="7438" width="9.140625" style="3"/>
    <col min="7439" max="7444" width="10.140625" style="3" customWidth="1"/>
    <col min="7445" max="7446" width="9.140625" style="3"/>
    <col min="7447" max="7447" width="12" style="3" bestFit="1" customWidth="1"/>
    <col min="7448" max="7662" width="9.140625" style="3"/>
    <col min="7663" max="7663" width="5.28515625" style="3" customWidth="1"/>
    <col min="7664" max="7664" width="35.28515625" style="3" customWidth="1"/>
    <col min="7665" max="7665" width="9.7109375" style="3" customWidth="1"/>
    <col min="7666" max="7666" width="6.7109375" style="3" customWidth="1"/>
    <col min="7667" max="7667" width="6.28515625" style="3" customWidth="1"/>
    <col min="7668" max="7668" width="9.140625" style="3"/>
    <col min="7669" max="7669" width="7.140625" style="3" customWidth="1"/>
    <col min="7670" max="7670" width="7.5703125" style="3" bestFit="1" customWidth="1"/>
    <col min="7671" max="7671" width="5.28515625" style="3" customWidth="1"/>
    <col min="7672" max="7672" width="0" style="3" hidden="1" customWidth="1"/>
    <col min="7673" max="7673" width="6.7109375" style="3" customWidth="1"/>
    <col min="7674" max="7674" width="6.140625" style="3" customWidth="1"/>
    <col min="7675" max="7675" width="6.7109375" style="3" customWidth="1"/>
    <col min="7676" max="7676" width="9.28515625" style="3" customWidth="1"/>
    <col min="7677" max="7677" width="12.140625" style="3" customWidth="1"/>
    <col min="7678" max="7678" width="13.85546875" style="3" customWidth="1"/>
    <col min="7679" max="7679" width="9.140625" style="3"/>
    <col min="7680" max="7680" width="11.85546875" style="3" customWidth="1"/>
    <col min="7681" max="7681" width="14" style="3" customWidth="1"/>
    <col min="7682" max="7689" width="9.140625" style="3"/>
    <col min="7690" max="7690" width="11" style="3" customWidth="1"/>
    <col min="7691" max="7694" width="9.140625" style="3"/>
    <col min="7695" max="7700" width="10.140625" style="3" customWidth="1"/>
    <col min="7701" max="7702" width="9.140625" style="3"/>
    <col min="7703" max="7703" width="12" style="3" bestFit="1" customWidth="1"/>
    <col min="7704" max="7918" width="9.140625" style="3"/>
    <col min="7919" max="7919" width="5.28515625" style="3" customWidth="1"/>
    <col min="7920" max="7920" width="35.28515625" style="3" customWidth="1"/>
    <col min="7921" max="7921" width="9.7109375" style="3" customWidth="1"/>
    <col min="7922" max="7922" width="6.7109375" style="3" customWidth="1"/>
    <col min="7923" max="7923" width="6.28515625" style="3" customWidth="1"/>
    <col min="7924" max="7924" width="9.140625" style="3"/>
    <col min="7925" max="7925" width="7.140625" style="3" customWidth="1"/>
    <col min="7926" max="7926" width="7.5703125" style="3" bestFit="1" customWidth="1"/>
    <col min="7927" max="7927" width="5.28515625" style="3" customWidth="1"/>
    <col min="7928" max="7928" width="0" style="3" hidden="1" customWidth="1"/>
    <col min="7929" max="7929" width="6.7109375" style="3" customWidth="1"/>
    <col min="7930" max="7930" width="6.140625" style="3" customWidth="1"/>
    <col min="7931" max="7931" width="6.7109375" style="3" customWidth="1"/>
    <col min="7932" max="7932" width="9.28515625" style="3" customWidth="1"/>
    <col min="7933" max="7933" width="12.140625" style="3" customWidth="1"/>
    <col min="7934" max="7934" width="13.85546875" style="3" customWidth="1"/>
    <col min="7935" max="7935" width="9.140625" style="3"/>
    <col min="7936" max="7936" width="11.85546875" style="3" customWidth="1"/>
    <col min="7937" max="7937" width="14" style="3" customWidth="1"/>
    <col min="7938" max="7945" width="9.140625" style="3"/>
    <col min="7946" max="7946" width="11" style="3" customWidth="1"/>
    <col min="7947" max="7950" width="9.140625" style="3"/>
    <col min="7951" max="7956" width="10.140625" style="3" customWidth="1"/>
    <col min="7957" max="7958" width="9.140625" style="3"/>
    <col min="7959" max="7959" width="12" style="3" bestFit="1" customWidth="1"/>
    <col min="7960" max="8174" width="9.140625" style="3"/>
    <col min="8175" max="8175" width="5.28515625" style="3" customWidth="1"/>
    <col min="8176" max="8176" width="35.28515625" style="3" customWidth="1"/>
    <col min="8177" max="8177" width="9.7109375" style="3" customWidth="1"/>
    <col min="8178" max="8178" width="6.7109375" style="3" customWidth="1"/>
    <col min="8179" max="8179" width="6.28515625" style="3" customWidth="1"/>
    <col min="8180" max="8180" width="9.140625" style="3"/>
    <col min="8181" max="8181" width="7.140625" style="3" customWidth="1"/>
    <col min="8182" max="8182" width="7.5703125" style="3" bestFit="1" customWidth="1"/>
    <col min="8183" max="8183" width="5.28515625" style="3" customWidth="1"/>
    <col min="8184" max="8184" width="0" style="3" hidden="1" customWidth="1"/>
    <col min="8185" max="8185" width="6.7109375" style="3" customWidth="1"/>
    <col min="8186" max="8186" width="6.140625" style="3" customWidth="1"/>
    <col min="8187" max="8187" width="6.7109375" style="3" customWidth="1"/>
    <col min="8188" max="8188" width="9.28515625" style="3" customWidth="1"/>
    <col min="8189" max="8189" width="12.140625" style="3" customWidth="1"/>
    <col min="8190" max="8190" width="13.85546875" style="3" customWidth="1"/>
    <col min="8191" max="8191" width="9.140625" style="3"/>
    <col min="8192" max="8192" width="11.85546875" style="3" customWidth="1"/>
    <col min="8193" max="8193" width="14" style="3" customWidth="1"/>
    <col min="8194" max="8201" width="9.140625" style="3"/>
    <col min="8202" max="8202" width="11" style="3" customWidth="1"/>
    <col min="8203" max="8206" width="9.140625" style="3"/>
    <col min="8207" max="8212" width="10.140625" style="3" customWidth="1"/>
    <col min="8213" max="8214" width="9.140625" style="3"/>
    <col min="8215" max="8215" width="12" style="3" bestFit="1" customWidth="1"/>
    <col min="8216" max="8430" width="9.140625" style="3"/>
    <col min="8431" max="8431" width="5.28515625" style="3" customWidth="1"/>
    <col min="8432" max="8432" width="35.28515625" style="3" customWidth="1"/>
    <col min="8433" max="8433" width="9.7109375" style="3" customWidth="1"/>
    <col min="8434" max="8434" width="6.7109375" style="3" customWidth="1"/>
    <col min="8435" max="8435" width="6.28515625" style="3" customWidth="1"/>
    <col min="8436" max="8436" width="9.140625" style="3"/>
    <col min="8437" max="8437" width="7.140625" style="3" customWidth="1"/>
    <col min="8438" max="8438" width="7.5703125" style="3" bestFit="1" customWidth="1"/>
    <col min="8439" max="8439" width="5.28515625" style="3" customWidth="1"/>
    <col min="8440" max="8440" width="0" style="3" hidden="1" customWidth="1"/>
    <col min="8441" max="8441" width="6.7109375" style="3" customWidth="1"/>
    <col min="8442" max="8442" width="6.140625" style="3" customWidth="1"/>
    <col min="8443" max="8443" width="6.7109375" style="3" customWidth="1"/>
    <col min="8444" max="8444" width="9.28515625" style="3" customWidth="1"/>
    <col min="8445" max="8445" width="12.140625" style="3" customWidth="1"/>
    <col min="8446" max="8446" width="13.85546875" style="3" customWidth="1"/>
    <col min="8447" max="8447" width="9.140625" style="3"/>
    <col min="8448" max="8448" width="11.85546875" style="3" customWidth="1"/>
    <col min="8449" max="8449" width="14" style="3" customWidth="1"/>
    <col min="8450" max="8457" width="9.140625" style="3"/>
    <col min="8458" max="8458" width="11" style="3" customWidth="1"/>
    <col min="8459" max="8462" width="9.140625" style="3"/>
    <col min="8463" max="8468" width="10.140625" style="3" customWidth="1"/>
    <col min="8469" max="8470" width="9.140625" style="3"/>
    <col min="8471" max="8471" width="12" style="3" bestFit="1" customWidth="1"/>
    <col min="8472" max="8686" width="9.140625" style="3"/>
    <col min="8687" max="8687" width="5.28515625" style="3" customWidth="1"/>
    <col min="8688" max="8688" width="35.28515625" style="3" customWidth="1"/>
    <col min="8689" max="8689" width="9.7109375" style="3" customWidth="1"/>
    <col min="8690" max="8690" width="6.7109375" style="3" customWidth="1"/>
    <col min="8691" max="8691" width="6.28515625" style="3" customWidth="1"/>
    <col min="8692" max="8692" width="9.140625" style="3"/>
    <col min="8693" max="8693" width="7.140625" style="3" customWidth="1"/>
    <col min="8694" max="8694" width="7.5703125" style="3" bestFit="1" customWidth="1"/>
    <col min="8695" max="8695" width="5.28515625" style="3" customWidth="1"/>
    <col min="8696" max="8696" width="0" style="3" hidden="1" customWidth="1"/>
    <col min="8697" max="8697" width="6.7109375" style="3" customWidth="1"/>
    <col min="8698" max="8698" width="6.140625" style="3" customWidth="1"/>
    <col min="8699" max="8699" width="6.7109375" style="3" customWidth="1"/>
    <col min="8700" max="8700" width="9.28515625" style="3" customWidth="1"/>
    <col min="8701" max="8701" width="12.140625" style="3" customWidth="1"/>
    <col min="8702" max="8702" width="13.85546875" style="3" customWidth="1"/>
    <col min="8703" max="8703" width="9.140625" style="3"/>
    <col min="8704" max="8704" width="11.85546875" style="3" customWidth="1"/>
    <col min="8705" max="8705" width="14" style="3" customWidth="1"/>
    <col min="8706" max="8713" width="9.140625" style="3"/>
    <col min="8714" max="8714" width="11" style="3" customWidth="1"/>
    <col min="8715" max="8718" width="9.140625" style="3"/>
    <col min="8719" max="8724" width="10.140625" style="3" customWidth="1"/>
    <col min="8725" max="8726" width="9.140625" style="3"/>
    <col min="8727" max="8727" width="12" style="3" bestFit="1" customWidth="1"/>
    <col min="8728" max="8942" width="9.140625" style="3"/>
    <col min="8943" max="8943" width="5.28515625" style="3" customWidth="1"/>
    <col min="8944" max="8944" width="35.28515625" style="3" customWidth="1"/>
    <col min="8945" max="8945" width="9.7109375" style="3" customWidth="1"/>
    <col min="8946" max="8946" width="6.7109375" style="3" customWidth="1"/>
    <col min="8947" max="8947" width="6.28515625" style="3" customWidth="1"/>
    <col min="8948" max="8948" width="9.140625" style="3"/>
    <col min="8949" max="8949" width="7.140625" style="3" customWidth="1"/>
    <col min="8950" max="8950" width="7.5703125" style="3" bestFit="1" customWidth="1"/>
    <col min="8951" max="8951" width="5.28515625" style="3" customWidth="1"/>
    <col min="8952" max="8952" width="0" style="3" hidden="1" customWidth="1"/>
    <col min="8953" max="8953" width="6.7109375" style="3" customWidth="1"/>
    <col min="8954" max="8954" width="6.140625" style="3" customWidth="1"/>
    <col min="8955" max="8955" width="6.7109375" style="3" customWidth="1"/>
    <col min="8956" max="8956" width="9.28515625" style="3" customWidth="1"/>
    <col min="8957" max="8957" width="12.140625" style="3" customWidth="1"/>
    <col min="8958" max="8958" width="13.85546875" style="3" customWidth="1"/>
    <col min="8959" max="8959" width="9.140625" style="3"/>
    <col min="8960" max="8960" width="11.85546875" style="3" customWidth="1"/>
    <col min="8961" max="8961" width="14" style="3" customWidth="1"/>
    <col min="8962" max="8969" width="9.140625" style="3"/>
    <col min="8970" max="8970" width="11" style="3" customWidth="1"/>
    <col min="8971" max="8974" width="9.140625" style="3"/>
    <col min="8975" max="8980" width="10.140625" style="3" customWidth="1"/>
    <col min="8981" max="8982" width="9.140625" style="3"/>
    <col min="8983" max="8983" width="12" style="3" bestFit="1" customWidth="1"/>
    <col min="8984" max="9198" width="9.140625" style="3"/>
    <col min="9199" max="9199" width="5.28515625" style="3" customWidth="1"/>
    <col min="9200" max="9200" width="35.28515625" style="3" customWidth="1"/>
    <col min="9201" max="9201" width="9.7109375" style="3" customWidth="1"/>
    <col min="9202" max="9202" width="6.7109375" style="3" customWidth="1"/>
    <col min="9203" max="9203" width="6.28515625" style="3" customWidth="1"/>
    <col min="9204" max="9204" width="9.140625" style="3"/>
    <col min="9205" max="9205" width="7.140625" style="3" customWidth="1"/>
    <col min="9206" max="9206" width="7.5703125" style="3" bestFit="1" customWidth="1"/>
    <col min="9207" max="9207" width="5.28515625" style="3" customWidth="1"/>
    <col min="9208" max="9208" width="0" style="3" hidden="1" customWidth="1"/>
    <col min="9209" max="9209" width="6.7109375" style="3" customWidth="1"/>
    <col min="9210" max="9210" width="6.140625" style="3" customWidth="1"/>
    <col min="9211" max="9211" width="6.7109375" style="3" customWidth="1"/>
    <col min="9212" max="9212" width="9.28515625" style="3" customWidth="1"/>
    <col min="9213" max="9213" width="12.140625" style="3" customWidth="1"/>
    <col min="9214" max="9214" width="13.85546875" style="3" customWidth="1"/>
    <col min="9215" max="9215" width="9.140625" style="3"/>
    <col min="9216" max="9216" width="11.85546875" style="3" customWidth="1"/>
    <col min="9217" max="9217" width="14" style="3" customWidth="1"/>
    <col min="9218" max="9225" width="9.140625" style="3"/>
    <col min="9226" max="9226" width="11" style="3" customWidth="1"/>
    <col min="9227" max="9230" width="9.140625" style="3"/>
    <col min="9231" max="9236" width="10.140625" style="3" customWidth="1"/>
    <col min="9237" max="9238" width="9.140625" style="3"/>
    <col min="9239" max="9239" width="12" style="3" bestFit="1" customWidth="1"/>
    <col min="9240" max="9454" width="9.140625" style="3"/>
    <col min="9455" max="9455" width="5.28515625" style="3" customWidth="1"/>
    <col min="9456" max="9456" width="35.28515625" style="3" customWidth="1"/>
    <col min="9457" max="9457" width="9.7109375" style="3" customWidth="1"/>
    <col min="9458" max="9458" width="6.7109375" style="3" customWidth="1"/>
    <col min="9459" max="9459" width="6.28515625" style="3" customWidth="1"/>
    <col min="9460" max="9460" width="9.140625" style="3"/>
    <col min="9461" max="9461" width="7.140625" style="3" customWidth="1"/>
    <col min="9462" max="9462" width="7.5703125" style="3" bestFit="1" customWidth="1"/>
    <col min="9463" max="9463" width="5.28515625" style="3" customWidth="1"/>
    <col min="9464" max="9464" width="0" style="3" hidden="1" customWidth="1"/>
    <col min="9465" max="9465" width="6.7109375" style="3" customWidth="1"/>
    <col min="9466" max="9466" width="6.140625" style="3" customWidth="1"/>
    <col min="9467" max="9467" width="6.7109375" style="3" customWidth="1"/>
    <col min="9468" max="9468" width="9.28515625" style="3" customWidth="1"/>
    <col min="9469" max="9469" width="12.140625" style="3" customWidth="1"/>
    <col min="9470" max="9470" width="13.85546875" style="3" customWidth="1"/>
    <col min="9471" max="9471" width="9.140625" style="3"/>
    <col min="9472" max="9472" width="11.85546875" style="3" customWidth="1"/>
    <col min="9473" max="9473" width="14" style="3" customWidth="1"/>
    <col min="9474" max="9481" width="9.140625" style="3"/>
    <col min="9482" max="9482" width="11" style="3" customWidth="1"/>
    <col min="9483" max="9486" width="9.140625" style="3"/>
    <col min="9487" max="9492" width="10.140625" style="3" customWidth="1"/>
    <col min="9493" max="9494" width="9.140625" style="3"/>
    <col min="9495" max="9495" width="12" style="3" bestFit="1" customWidth="1"/>
    <col min="9496" max="9710" width="9.140625" style="3"/>
    <col min="9711" max="9711" width="5.28515625" style="3" customWidth="1"/>
    <col min="9712" max="9712" width="35.28515625" style="3" customWidth="1"/>
    <col min="9713" max="9713" width="9.7109375" style="3" customWidth="1"/>
    <col min="9714" max="9714" width="6.7109375" style="3" customWidth="1"/>
    <col min="9715" max="9715" width="6.28515625" style="3" customWidth="1"/>
    <col min="9716" max="9716" width="9.140625" style="3"/>
    <col min="9717" max="9717" width="7.140625" style="3" customWidth="1"/>
    <col min="9718" max="9718" width="7.5703125" style="3" bestFit="1" customWidth="1"/>
    <col min="9719" max="9719" width="5.28515625" style="3" customWidth="1"/>
    <col min="9720" max="9720" width="0" style="3" hidden="1" customWidth="1"/>
    <col min="9721" max="9721" width="6.7109375" style="3" customWidth="1"/>
    <col min="9722" max="9722" width="6.140625" style="3" customWidth="1"/>
    <col min="9723" max="9723" width="6.7109375" style="3" customWidth="1"/>
    <col min="9724" max="9724" width="9.28515625" style="3" customWidth="1"/>
    <col min="9725" max="9725" width="12.140625" style="3" customWidth="1"/>
    <col min="9726" max="9726" width="13.85546875" style="3" customWidth="1"/>
    <col min="9727" max="9727" width="9.140625" style="3"/>
    <col min="9728" max="9728" width="11.85546875" style="3" customWidth="1"/>
    <col min="9729" max="9729" width="14" style="3" customWidth="1"/>
    <col min="9730" max="9737" width="9.140625" style="3"/>
    <col min="9738" max="9738" width="11" style="3" customWidth="1"/>
    <col min="9739" max="9742" width="9.140625" style="3"/>
    <col min="9743" max="9748" width="10.140625" style="3" customWidth="1"/>
    <col min="9749" max="9750" width="9.140625" style="3"/>
    <col min="9751" max="9751" width="12" style="3" bestFit="1" customWidth="1"/>
    <col min="9752" max="9966" width="9.140625" style="3"/>
    <col min="9967" max="9967" width="5.28515625" style="3" customWidth="1"/>
    <col min="9968" max="9968" width="35.28515625" style="3" customWidth="1"/>
    <col min="9969" max="9969" width="9.7109375" style="3" customWidth="1"/>
    <col min="9970" max="9970" width="6.7109375" style="3" customWidth="1"/>
    <col min="9971" max="9971" width="6.28515625" style="3" customWidth="1"/>
    <col min="9972" max="9972" width="9.140625" style="3"/>
    <col min="9973" max="9973" width="7.140625" style="3" customWidth="1"/>
    <col min="9974" max="9974" width="7.5703125" style="3" bestFit="1" customWidth="1"/>
    <col min="9975" max="9975" width="5.28515625" style="3" customWidth="1"/>
    <col min="9976" max="9976" width="0" style="3" hidden="1" customWidth="1"/>
    <col min="9977" max="9977" width="6.7109375" style="3" customWidth="1"/>
    <col min="9978" max="9978" width="6.140625" style="3" customWidth="1"/>
    <col min="9979" max="9979" width="6.7109375" style="3" customWidth="1"/>
    <col min="9980" max="9980" width="9.28515625" style="3" customWidth="1"/>
    <col min="9981" max="9981" width="12.140625" style="3" customWidth="1"/>
    <col min="9982" max="9982" width="13.85546875" style="3" customWidth="1"/>
    <col min="9983" max="9983" width="9.140625" style="3"/>
    <col min="9984" max="9984" width="11.85546875" style="3" customWidth="1"/>
    <col min="9985" max="9985" width="14" style="3" customWidth="1"/>
    <col min="9986" max="9993" width="9.140625" style="3"/>
    <col min="9994" max="9994" width="11" style="3" customWidth="1"/>
    <col min="9995" max="9998" width="9.140625" style="3"/>
    <col min="9999" max="10004" width="10.140625" style="3" customWidth="1"/>
    <col min="10005" max="10006" width="9.140625" style="3"/>
    <col min="10007" max="10007" width="12" style="3" bestFit="1" customWidth="1"/>
    <col min="10008" max="10222" width="9.140625" style="3"/>
    <col min="10223" max="10223" width="5.28515625" style="3" customWidth="1"/>
    <col min="10224" max="10224" width="35.28515625" style="3" customWidth="1"/>
    <col min="10225" max="10225" width="9.7109375" style="3" customWidth="1"/>
    <col min="10226" max="10226" width="6.7109375" style="3" customWidth="1"/>
    <col min="10227" max="10227" width="6.28515625" style="3" customWidth="1"/>
    <col min="10228" max="10228" width="9.140625" style="3"/>
    <col min="10229" max="10229" width="7.140625" style="3" customWidth="1"/>
    <col min="10230" max="10230" width="7.5703125" style="3" bestFit="1" customWidth="1"/>
    <col min="10231" max="10231" width="5.28515625" style="3" customWidth="1"/>
    <col min="10232" max="10232" width="0" style="3" hidden="1" customWidth="1"/>
    <col min="10233" max="10233" width="6.7109375" style="3" customWidth="1"/>
    <col min="10234" max="10234" width="6.140625" style="3" customWidth="1"/>
    <col min="10235" max="10235" width="6.7109375" style="3" customWidth="1"/>
    <col min="10236" max="10236" width="9.28515625" style="3" customWidth="1"/>
    <col min="10237" max="10237" width="12.140625" style="3" customWidth="1"/>
    <col min="10238" max="10238" width="13.85546875" style="3" customWidth="1"/>
    <col min="10239" max="10239" width="9.140625" style="3"/>
    <col min="10240" max="10240" width="11.85546875" style="3" customWidth="1"/>
    <col min="10241" max="10241" width="14" style="3" customWidth="1"/>
    <col min="10242" max="10249" width="9.140625" style="3"/>
    <col min="10250" max="10250" width="11" style="3" customWidth="1"/>
    <col min="10251" max="10254" width="9.140625" style="3"/>
    <col min="10255" max="10260" width="10.140625" style="3" customWidth="1"/>
    <col min="10261" max="10262" width="9.140625" style="3"/>
    <col min="10263" max="10263" width="12" style="3" bestFit="1" customWidth="1"/>
    <col min="10264" max="10478" width="9.140625" style="3"/>
    <col min="10479" max="10479" width="5.28515625" style="3" customWidth="1"/>
    <col min="10480" max="10480" width="35.28515625" style="3" customWidth="1"/>
    <col min="10481" max="10481" width="9.7109375" style="3" customWidth="1"/>
    <col min="10482" max="10482" width="6.7109375" style="3" customWidth="1"/>
    <col min="10483" max="10483" width="6.28515625" style="3" customWidth="1"/>
    <col min="10484" max="10484" width="9.140625" style="3"/>
    <col min="10485" max="10485" width="7.140625" style="3" customWidth="1"/>
    <col min="10486" max="10486" width="7.5703125" style="3" bestFit="1" customWidth="1"/>
    <col min="10487" max="10487" width="5.28515625" style="3" customWidth="1"/>
    <col min="10488" max="10488" width="0" style="3" hidden="1" customWidth="1"/>
    <col min="10489" max="10489" width="6.7109375" style="3" customWidth="1"/>
    <col min="10490" max="10490" width="6.140625" style="3" customWidth="1"/>
    <col min="10491" max="10491" width="6.7109375" style="3" customWidth="1"/>
    <col min="10492" max="10492" width="9.28515625" style="3" customWidth="1"/>
    <col min="10493" max="10493" width="12.140625" style="3" customWidth="1"/>
    <col min="10494" max="10494" width="13.85546875" style="3" customWidth="1"/>
    <col min="10495" max="10495" width="9.140625" style="3"/>
    <col min="10496" max="10496" width="11.85546875" style="3" customWidth="1"/>
    <col min="10497" max="10497" width="14" style="3" customWidth="1"/>
    <col min="10498" max="10505" width="9.140625" style="3"/>
    <col min="10506" max="10506" width="11" style="3" customWidth="1"/>
    <col min="10507" max="10510" width="9.140625" style="3"/>
    <col min="10511" max="10516" width="10.140625" style="3" customWidth="1"/>
    <col min="10517" max="10518" width="9.140625" style="3"/>
    <col min="10519" max="10519" width="12" style="3" bestFit="1" customWidth="1"/>
    <col min="10520" max="10734" width="9.140625" style="3"/>
    <col min="10735" max="10735" width="5.28515625" style="3" customWidth="1"/>
    <col min="10736" max="10736" width="35.28515625" style="3" customWidth="1"/>
    <col min="10737" max="10737" width="9.7109375" style="3" customWidth="1"/>
    <col min="10738" max="10738" width="6.7109375" style="3" customWidth="1"/>
    <col min="10739" max="10739" width="6.28515625" style="3" customWidth="1"/>
    <col min="10740" max="10740" width="9.140625" style="3"/>
    <col min="10741" max="10741" width="7.140625" style="3" customWidth="1"/>
    <col min="10742" max="10742" width="7.5703125" style="3" bestFit="1" customWidth="1"/>
    <col min="10743" max="10743" width="5.28515625" style="3" customWidth="1"/>
    <col min="10744" max="10744" width="0" style="3" hidden="1" customWidth="1"/>
    <col min="10745" max="10745" width="6.7109375" style="3" customWidth="1"/>
    <col min="10746" max="10746" width="6.140625" style="3" customWidth="1"/>
    <col min="10747" max="10747" width="6.7109375" style="3" customWidth="1"/>
    <col min="10748" max="10748" width="9.28515625" style="3" customWidth="1"/>
    <col min="10749" max="10749" width="12.140625" style="3" customWidth="1"/>
    <col min="10750" max="10750" width="13.85546875" style="3" customWidth="1"/>
    <col min="10751" max="10751" width="9.140625" style="3"/>
    <col min="10752" max="10752" width="11.85546875" style="3" customWidth="1"/>
    <col min="10753" max="10753" width="14" style="3" customWidth="1"/>
    <col min="10754" max="10761" width="9.140625" style="3"/>
    <col min="10762" max="10762" width="11" style="3" customWidth="1"/>
    <col min="10763" max="10766" width="9.140625" style="3"/>
    <col min="10767" max="10772" width="10.140625" style="3" customWidth="1"/>
    <col min="10773" max="10774" width="9.140625" style="3"/>
    <col min="10775" max="10775" width="12" style="3" bestFit="1" customWidth="1"/>
    <col min="10776" max="10990" width="9.140625" style="3"/>
    <col min="10991" max="10991" width="5.28515625" style="3" customWidth="1"/>
    <col min="10992" max="10992" width="35.28515625" style="3" customWidth="1"/>
    <col min="10993" max="10993" width="9.7109375" style="3" customWidth="1"/>
    <col min="10994" max="10994" width="6.7109375" style="3" customWidth="1"/>
    <col min="10995" max="10995" width="6.28515625" style="3" customWidth="1"/>
    <col min="10996" max="10996" width="9.140625" style="3"/>
    <col min="10997" max="10997" width="7.140625" style="3" customWidth="1"/>
    <col min="10998" max="10998" width="7.5703125" style="3" bestFit="1" customWidth="1"/>
    <col min="10999" max="10999" width="5.28515625" style="3" customWidth="1"/>
    <col min="11000" max="11000" width="0" style="3" hidden="1" customWidth="1"/>
    <col min="11001" max="11001" width="6.7109375" style="3" customWidth="1"/>
    <col min="11002" max="11002" width="6.140625" style="3" customWidth="1"/>
    <col min="11003" max="11003" width="6.7109375" style="3" customWidth="1"/>
    <col min="11004" max="11004" width="9.28515625" style="3" customWidth="1"/>
    <col min="11005" max="11005" width="12.140625" style="3" customWidth="1"/>
    <col min="11006" max="11006" width="13.85546875" style="3" customWidth="1"/>
    <col min="11007" max="11007" width="9.140625" style="3"/>
    <col min="11008" max="11008" width="11.85546875" style="3" customWidth="1"/>
    <col min="11009" max="11009" width="14" style="3" customWidth="1"/>
    <col min="11010" max="11017" width="9.140625" style="3"/>
    <col min="11018" max="11018" width="11" style="3" customWidth="1"/>
    <col min="11019" max="11022" width="9.140625" style="3"/>
    <col min="11023" max="11028" width="10.140625" style="3" customWidth="1"/>
    <col min="11029" max="11030" width="9.140625" style="3"/>
    <col min="11031" max="11031" width="12" style="3" bestFit="1" customWidth="1"/>
    <col min="11032" max="11246" width="9.140625" style="3"/>
    <col min="11247" max="11247" width="5.28515625" style="3" customWidth="1"/>
    <col min="11248" max="11248" width="35.28515625" style="3" customWidth="1"/>
    <col min="11249" max="11249" width="9.7109375" style="3" customWidth="1"/>
    <col min="11250" max="11250" width="6.7109375" style="3" customWidth="1"/>
    <col min="11251" max="11251" width="6.28515625" style="3" customWidth="1"/>
    <col min="11252" max="11252" width="9.140625" style="3"/>
    <col min="11253" max="11253" width="7.140625" style="3" customWidth="1"/>
    <col min="11254" max="11254" width="7.5703125" style="3" bestFit="1" customWidth="1"/>
    <col min="11255" max="11255" width="5.28515625" style="3" customWidth="1"/>
    <col min="11256" max="11256" width="0" style="3" hidden="1" customWidth="1"/>
    <col min="11257" max="11257" width="6.7109375" style="3" customWidth="1"/>
    <col min="11258" max="11258" width="6.140625" style="3" customWidth="1"/>
    <col min="11259" max="11259" width="6.7109375" style="3" customWidth="1"/>
    <col min="11260" max="11260" width="9.28515625" style="3" customWidth="1"/>
    <col min="11261" max="11261" width="12.140625" style="3" customWidth="1"/>
    <col min="11262" max="11262" width="13.85546875" style="3" customWidth="1"/>
    <col min="11263" max="11263" width="9.140625" style="3"/>
    <col min="11264" max="11264" width="11.85546875" style="3" customWidth="1"/>
    <col min="11265" max="11265" width="14" style="3" customWidth="1"/>
    <col min="11266" max="11273" width="9.140625" style="3"/>
    <col min="11274" max="11274" width="11" style="3" customWidth="1"/>
    <col min="11275" max="11278" width="9.140625" style="3"/>
    <col min="11279" max="11284" width="10.140625" style="3" customWidth="1"/>
    <col min="11285" max="11286" width="9.140625" style="3"/>
    <col min="11287" max="11287" width="12" style="3" bestFit="1" customWidth="1"/>
    <col min="11288" max="11502" width="9.140625" style="3"/>
    <col min="11503" max="11503" width="5.28515625" style="3" customWidth="1"/>
    <col min="11504" max="11504" width="35.28515625" style="3" customWidth="1"/>
    <col min="11505" max="11505" width="9.7109375" style="3" customWidth="1"/>
    <col min="11506" max="11506" width="6.7109375" style="3" customWidth="1"/>
    <col min="11507" max="11507" width="6.28515625" style="3" customWidth="1"/>
    <col min="11508" max="11508" width="9.140625" style="3"/>
    <col min="11509" max="11509" width="7.140625" style="3" customWidth="1"/>
    <col min="11510" max="11510" width="7.5703125" style="3" bestFit="1" customWidth="1"/>
    <col min="11511" max="11511" width="5.28515625" style="3" customWidth="1"/>
    <col min="11512" max="11512" width="0" style="3" hidden="1" customWidth="1"/>
    <col min="11513" max="11513" width="6.7109375" style="3" customWidth="1"/>
    <col min="11514" max="11514" width="6.140625" style="3" customWidth="1"/>
    <col min="11515" max="11515" width="6.7109375" style="3" customWidth="1"/>
    <col min="11516" max="11516" width="9.28515625" style="3" customWidth="1"/>
    <col min="11517" max="11517" width="12.140625" style="3" customWidth="1"/>
    <col min="11518" max="11518" width="13.85546875" style="3" customWidth="1"/>
    <col min="11519" max="11519" width="9.140625" style="3"/>
    <col min="11520" max="11520" width="11.85546875" style="3" customWidth="1"/>
    <col min="11521" max="11521" width="14" style="3" customWidth="1"/>
    <col min="11522" max="11529" width="9.140625" style="3"/>
    <col min="11530" max="11530" width="11" style="3" customWidth="1"/>
    <col min="11531" max="11534" width="9.140625" style="3"/>
    <col min="11535" max="11540" width="10.140625" style="3" customWidth="1"/>
    <col min="11541" max="11542" width="9.140625" style="3"/>
    <col min="11543" max="11543" width="12" style="3" bestFit="1" customWidth="1"/>
    <col min="11544" max="11758" width="9.140625" style="3"/>
    <col min="11759" max="11759" width="5.28515625" style="3" customWidth="1"/>
    <col min="11760" max="11760" width="35.28515625" style="3" customWidth="1"/>
    <col min="11761" max="11761" width="9.7109375" style="3" customWidth="1"/>
    <col min="11762" max="11762" width="6.7109375" style="3" customWidth="1"/>
    <col min="11763" max="11763" width="6.28515625" style="3" customWidth="1"/>
    <col min="11764" max="11764" width="9.140625" style="3"/>
    <col min="11765" max="11765" width="7.140625" style="3" customWidth="1"/>
    <col min="11766" max="11766" width="7.5703125" style="3" bestFit="1" customWidth="1"/>
    <col min="11767" max="11767" width="5.28515625" style="3" customWidth="1"/>
    <col min="11768" max="11768" width="0" style="3" hidden="1" customWidth="1"/>
    <col min="11769" max="11769" width="6.7109375" style="3" customWidth="1"/>
    <col min="11770" max="11770" width="6.140625" style="3" customWidth="1"/>
    <col min="11771" max="11771" width="6.7109375" style="3" customWidth="1"/>
    <col min="11772" max="11772" width="9.28515625" style="3" customWidth="1"/>
    <col min="11773" max="11773" width="12.140625" style="3" customWidth="1"/>
    <col min="11774" max="11774" width="13.85546875" style="3" customWidth="1"/>
    <col min="11775" max="11775" width="9.140625" style="3"/>
    <col min="11776" max="11776" width="11.85546875" style="3" customWidth="1"/>
    <col min="11777" max="11777" width="14" style="3" customWidth="1"/>
    <col min="11778" max="11785" width="9.140625" style="3"/>
    <col min="11786" max="11786" width="11" style="3" customWidth="1"/>
    <col min="11787" max="11790" width="9.140625" style="3"/>
    <col min="11791" max="11796" width="10.140625" style="3" customWidth="1"/>
    <col min="11797" max="11798" width="9.140625" style="3"/>
    <col min="11799" max="11799" width="12" style="3" bestFit="1" customWidth="1"/>
    <col min="11800" max="12014" width="9.140625" style="3"/>
    <col min="12015" max="12015" width="5.28515625" style="3" customWidth="1"/>
    <col min="12016" max="12016" width="35.28515625" style="3" customWidth="1"/>
    <col min="12017" max="12017" width="9.7109375" style="3" customWidth="1"/>
    <col min="12018" max="12018" width="6.7109375" style="3" customWidth="1"/>
    <col min="12019" max="12019" width="6.28515625" style="3" customWidth="1"/>
    <col min="12020" max="12020" width="9.140625" style="3"/>
    <col min="12021" max="12021" width="7.140625" style="3" customWidth="1"/>
    <col min="12022" max="12022" width="7.5703125" style="3" bestFit="1" customWidth="1"/>
    <col min="12023" max="12023" width="5.28515625" style="3" customWidth="1"/>
    <col min="12024" max="12024" width="0" style="3" hidden="1" customWidth="1"/>
    <col min="12025" max="12025" width="6.7109375" style="3" customWidth="1"/>
    <col min="12026" max="12026" width="6.140625" style="3" customWidth="1"/>
    <col min="12027" max="12027" width="6.7109375" style="3" customWidth="1"/>
    <col min="12028" max="12028" width="9.28515625" style="3" customWidth="1"/>
    <col min="12029" max="12029" width="12.140625" style="3" customWidth="1"/>
    <col min="12030" max="12030" width="13.85546875" style="3" customWidth="1"/>
    <col min="12031" max="12031" width="9.140625" style="3"/>
    <col min="12032" max="12032" width="11.85546875" style="3" customWidth="1"/>
    <col min="12033" max="12033" width="14" style="3" customWidth="1"/>
    <col min="12034" max="12041" width="9.140625" style="3"/>
    <col min="12042" max="12042" width="11" style="3" customWidth="1"/>
    <col min="12043" max="12046" width="9.140625" style="3"/>
    <col min="12047" max="12052" width="10.140625" style="3" customWidth="1"/>
    <col min="12053" max="12054" width="9.140625" style="3"/>
    <col min="12055" max="12055" width="12" style="3" bestFit="1" customWidth="1"/>
    <col min="12056" max="12270" width="9.140625" style="3"/>
    <col min="12271" max="12271" width="5.28515625" style="3" customWidth="1"/>
    <col min="12272" max="12272" width="35.28515625" style="3" customWidth="1"/>
    <col min="12273" max="12273" width="9.7109375" style="3" customWidth="1"/>
    <col min="12274" max="12274" width="6.7109375" style="3" customWidth="1"/>
    <col min="12275" max="12275" width="6.28515625" style="3" customWidth="1"/>
    <col min="12276" max="12276" width="9.140625" style="3"/>
    <col min="12277" max="12277" width="7.140625" style="3" customWidth="1"/>
    <col min="12278" max="12278" width="7.5703125" style="3" bestFit="1" customWidth="1"/>
    <col min="12279" max="12279" width="5.28515625" style="3" customWidth="1"/>
    <col min="12280" max="12280" width="0" style="3" hidden="1" customWidth="1"/>
    <col min="12281" max="12281" width="6.7109375" style="3" customWidth="1"/>
    <col min="12282" max="12282" width="6.140625" style="3" customWidth="1"/>
    <col min="12283" max="12283" width="6.7109375" style="3" customWidth="1"/>
    <col min="12284" max="12284" width="9.28515625" style="3" customWidth="1"/>
    <col min="12285" max="12285" width="12.140625" style="3" customWidth="1"/>
    <col min="12286" max="12286" width="13.85546875" style="3" customWidth="1"/>
    <col min="12287" max="12287" width="9.140625" style="3"/>
    <col min="12288" max="12288" width="11.85546875" style="3" customWidth="1"/>
    <col min="12289" max="12289" width="14" style="3" customWidth="1"/>
    <col min="12290" max="12297" width="9.140625" style="3"/>
    <col min="12298" max="12298" width="11" style="3" customWidth="1"/>
    <col min="12299" max="12302" width="9.140625" style="3"/>
    <col min="12303" max="12308" width="10.140625" style="3" customWidth="1"/>
    <col min="12309" max="12310" width="9.140625" style="3"/>
    <col min="12311" max="12311" width="12" style="3" bestFit="1" customWidth="1"/>
    <col min="12312" max="12526" width="9.140625" style="3"/>
    <col min="12527" max="12527" width="5.28515625" style="3" customWidth="1"/>
    <col min="12528" max="12528" width="35.28515625" style="3" customWidth="1"/>
    <col min="12529" max="12529" width="9.7109375" style="3" customWidth="1"/>
    <col min="12530" max="12530" width="6.7109375" style="3" customWidth="1"/>
    <col min="12531" max="12531" width="6.28515625" style="3" customWidth="1"/>
    <col min="12532" max="12532" width="9.140625" style="3"/>
    <col min="12533" max="12533" width="7.140625" style="3" customWidth="1"/>
    <col min="12534" max="12534" width="7.5703125" style="3" bestFit="1" customWidth="1"/>
    <col min="12535" max="12535" width="5.28515625" style="3" customWidth="1"/>
    <col min="12536" max="12536" width="0" style="3" hidden="1" customWidth="1"/>
    <col min="12537" max="12537" width="6.7109375" style="3" customWidth="1"/>
    <col min="12538" max="12538" width="6.140625" style="3" customWidth="1"/>
    <col min="12539" max="12539" width="6.7109375" style="3" customWidth="1"/>
    <col min="12540" max="12540" width="9.28515625" style="3" customWidth="1"/>
    <col min="12541" max="12541" width="12.140625" style="3" customWidth="1"/>
    <col min="12542" max="12542" width="13.85546875" style="3" customWidth="1"/>
    <col min="12543" max="12543" width="9.140625" style="3"/>
    <col min="12544" max="12544" width="11.85546875" style="3" customWidth="1"/>
    <col min="12545" max="12545" width="14" style="3" customWidth="1"/>
    <col min="12546" max="12553" width="9.140625" style="3"/>
    <col min="12554" max="12554" width="11" style="3" customWidth="1"/>
    <col min="12555" max="12558" width="9.140625" style="3"/>
    <col min="12559" max="12564" width="10.140625" style="3" customWidth="1"/>
    <col min="12565" max="12566" width="9.140625" style="3"/>
    <col min="12567" max="12567" width="12" style="3" bestFit="1" customWidth="1"/>
    <col min="12568" max="12782" width="9.140625" style="3"/>
    <col min="12783" max="12783" width="5.28515625" style="3" customWidth="1"/>
    <col min="12784" max="12784" width="35.28515625" style="3" customWidth="1"/>
    <col min="12785" max="12785" width="9.7109375" style="3" customWidth="1"/>
    <col min="12786" max="12786" width="6.7109375" style="3" customWidth="1"/>
    <col min="12787" max="12787" width="6.28515625" style="3" customWidth="1"/>
    <col min="12788" max="12788" width="9.140625" style="3"/>
    <col min="12789" max="12789" width="7.140625" style="3" customWidth="1"/>
    <col min="12790" max="12790" width="7.5703125" style="3" bestFit="1" customWidth="1"/>
    <col min="12791" max="12791" width="5.28515625" style="3" customWidth="1"/>
    <col min="12792" max="12792" width="0" style="3" hidden="1" customWidth="1"/>
    <col min="12793" max="12793" width="6.7109375" style="3" customWidth="1"/>
    <col min="12794" max="12794" width="6.140625" style="3" customWidth="1"/>
    <col min="12795" max="12795" width="6.7109375" style="3" customWidth="1"/>
    <col min="12796" max="12796" width="9.28515625" style="3" customWidth="1"/>
    <col min="12797" max="12797" width="12.140625" style="3" customWidth="1"/>
    <col min="12798" max="12798" width="13.85546875" style="3" customWidth="1"/>
    <col min="12799" max="12799" width="9.140625" style="3"/>
    <col min="12800" max="12800" width="11.85546875" style="3" customWidth="1"/>
    <col min="12801" max="12801" width="14" style="3" customWidth="1"/>
    <col min="12802" max="12809" width="9.140625" style="3"/>
    <col min="12810" max="12810" width="11" style="3" customWidth="1"/>
    <col min="12811" max="12814" width="9.140625" style="3"/>
    <col min="12815" max="12820" width="10.140625" style="3" customWidth="1"/>
    <col min="12821" max="12822" width="9.140625" style="3"/>
    <col min="12823" max="12823" width="12" style="3" bestFit="1" customWidth="1"/>
    <col min="12824" max="13038" width="9.140625" style="3"/>
    <col min="13039" max="13039" width="5.28515625" style="3" customWidth="1"/>
    <col min="13040" max="13040" width="35.28515625" style="3" customWidth="1"/>
    <col min="13041" max="13041" width="9.7109375" style="3" customWidth="1"/>
    <col min="13042" max="13042" width="6.7109375" style="3" customWidth="1"/>
    <col min="13043" max="13043" width="6.28515625" style="3" customWidth="1"/>
    <col min="13044" max="13044" width="9.140625" style="3"/>
    <col min="13045" max="13045" width="7.140625" style="3" customWidth="1"/>
    <col min="13046" max="13046" width="7.5703125" style="3" bestFit="1" customWidth="1"/>
    <col min="13047" max="13047" width="5.28515625" style="3" customWidth="1"/>
    <col min="13048" max="13048" width="0" style="3" hidden="1" customWidth="1"/>
    <col min="13049" max="13049" width="6.7109375" style="3" customWidth="1"/>
    <col min="13050" max="13050" width="6.140625" style="3" customWidth="1"/>
    <col min="13051" max="13051" width="6.7109375" style="3" customWidth="1"/>
    <col min="13052" max="13052" width="9.28515625" style="3" customWidth="1"/>
    <col min="13053" max="13053" width="12.140625" style="3" customWidth="1"/>
    <col min="13054" max="13054" width="13.85546875" style="3" customWidth="1"/>
    <col min="13055" max="13055" width="9.140625" style="3"/>
    <col min="13056" max="13056" width="11.85546875" style="3" customWidth="1"/>
    <col min="13057" max="13057" width="14" style="3" customWidth="1"/>
    <col min="13058" max="13065" width="9.140625" style="3"/>
    <col min="13066" max="13066" width="11" style="3" customWidth="1"/>
    <col min="13067" max="13070" width="9.140625" style="3"/>
    <col min="13071" max="13076" width="10.140625" style="3" customWidth="1"/>
    <col min="13077" max="13078" width="9.140625" style="3"/>
    <col min="13079" max="13079" width="12" style="3" bestFit="1" customWidth="1"/>
    <col min="13080" max="13294" width="9.140625" style="3"/>
    <col min="13295" max="13295" width="5.28515625" style="3" customWidth="1"/>
    <col min="13296" max="13296" width="35.28515625" style="3" customWidth="1"/>
    <col min="13297" max="13297" width="9.7109375" style="3" customWidth="1"/>
    <col min="13298" max="13298" width="6.7109375" style="3" customWidth="1"/>
    <col min="13299" max="13299" width="6.28515625" style="3" customWidth="1"/>
    <col min="13300" max="13300" width="9.140625" style="3"/>
    <col min="13301" max="13301" width="7.140625" style="3" customWidth="1"/>
    <col min="13302" max="13302" width="7.5703125" style="3" bestFit="1" customWidth="1"/>
    <col min="13303" max="13303" width="5.28515625" style="3" customWidth="1"/>
    <col min="13304" max="13304" width="0" style="3" hidden="1" customWidth="1"/>
    <col min="13305" max="13305" width="6.7109375" style="3" customWidth="1"/>
    <col min="13306" max="13306" width="6.140625" style="3" customWidth="1"/>
    <col min="13307" max="13307" width="6.7109375" style="3" customWidth="1"/>
    <col min="13308" max="13308" width="9.28515625" style="3" customWidth="1"/>
    <col min="13309" max="13309" width="12.140625" style="3" customWidth="1"/>
    <col min="13310" max="13310" width="13.85546875" style="3" customWidth="1"/>
    <col min="13311" max="13311" width="9.140625" style="3"/>
    <col min="13312" max="13312" width="11.85546875" style="3" customWidth="1"/>
    <col min="13313" max="13313" width="14" style="3" customWidth="1"/>
    <col min="13314" max="13321" width="9.140625" style="3"/>
    <col min="13322" max="13322" width="11" style="3" customWidth="1"/>
    <col min="13323" max="13326" width="9.140625" style="3"/>
    <col min="13327" max="13332" width="10.140625" style="3" customWidth="1"/>
    <col min="13333" max="13334" width="9.140625" style="3"/>
    <col min="13335" max="13335" width="12" style="3" bestFit="1" customWidth="1"/>
    <col min="13336" max="13550" width="9.140625" style="3"/>
    <col min="13551" max="13551" width="5.28515625" style="3" customWidth="1"/>
    <col min="13552" max="13552" width="35.28515625" style="3" customWidth="1"/>
    <col min="13553" max="13553" width="9.7109375" style="3" customWidth="1"/>
    <col min="13554" max="13554" width="6.7109375" style="3" customWidth="1"/>
    <col min="13555" max="13555" width="6.28515625" style="3" customWidth="1"/>
    <col min="13556" max="13556" width="9.140625" style="3"/>
    <col min="13557" max="13557" width="7.140625" style="3" customWidth="1"/>
    <col min="13558" max="13558" width="7.5703125" style="3" bestFit="1" customWidth="1"/>
    <col min="13559" max="13559" width="5.28515625" style="3" customWidth="1"/>
    <col min="13560" max="13560" width="0" style="3" hidden="1" customWidth="1"/>
    <col min="13561" max="13561" width="6.7109375" style="3" customWidth="1"/>
    <col min="13562" max="13562" width="6.140625" style="3" customWidth="1"/>
    <col min="13563" max="13563" width="6.7109375" style="3" customWidth="1"/>
    <col min="13564" max="13564" width="9.28515625" style="3" customWidth="1"/>
    <col min="13565" max="13565" width="12.140625" style="3" customWidth="1"/>
    <col min="13566" max="13566" width="13.85546875" style="3" customWidth="1"/>
    <col min="13567" max="13567" width="9.140625" style="3"/>
    <col min="13568" max="13568" width="11.85546875" style="3" customWidth="1"/>
    <col min="13569" max="13569" width="14" style="3" customWidth="1"/>
    <col min="13570" max="13577" width="9.140625" style="3"/>
    <col min="13578" max="13578" width="11" style="3" customWidth="1"/>
    <col min="13579" max="13582" width="9.140625" style="3"/>
    <col min="13583" max="13588" width="10.140625" style="3" customWidth="1"/>
    <col min="13589" max="13590" width="9.140625" style="3"/>
    <col min="13591" max="13591" width="12" style="3" bestFit="1" customWidth="1"/>
    <col min="13592" max="13806" width="9.140625" style="3"/>
    <col min="13807" max="13807" width="5.28515625" style="3" customWidth="1"/>
    <col min="13808" max="13808" width="35.28515625" style="3" customWidth="1"/>
    <col min="13809" max="13809" width="9.7109375" style="3" customWidth="1"/>
    <col min="13810" max="13810" width="6.7109375" style="3" customWidth="1"/>
    <col min="13811" max="13811" width="6.28515625" style="3" customWidth="1"/>
    <col min="13812" max="13812" width="9.140625" style="3"/>
    <col min="13813" max="13813" width="7.140625" style="3" customWidth="1"/>
    <col min="13814" max="13814" width="7.5703125" style="3" bestFit="1" customWidth="1"/>
    <col min="13815" max="13815" width="5.28515625" style="3" customWidth="1"/>
    <col min="13816" max="13816" width="0" style="3" hidden="1" customWidth="1"/>
    <col min="13817" max="13817" width="6.7109375" style="3" customWidth="1"/>
    <col min="13818" max="13818" width="6.140625" style="3" customWidth="1"/>
    <col min="13819" max="13819" width="6.7109375" style="3" customWidth="1"/>
    <col min="13820" max="13820" width="9.28515625" style="3" customWidth="1"/>
    <col min="13821" max="13821" width="12.140625" style="3" customWidth="1"/>
    <col min="13822" max="13822" width="13.85546875" style="3" customWidth="1"/>
    <col min="13823" max="13823" width="9.140625" style="3"/>
    <col min="13824" max="13824" width="11.85546875" style="3" customWidth="1"/>
    <col min="13825" max="13825" width="14" style="3" customWidth="1"/>
    <col min="13826" max="13833" width="9.140625" style="3"/>
    <col min="13834" max="13834" width="11" style="3" customWidth="1"/>
    <col min="13835" max="13838" width="9.140625" style="3"/>
    <col min="13839" max="13844" width="10.140625" style="3" customWidth="1"/>
    <col min="13845" max="13846" width="9.140625" style="3"/>
    <col min="13847" max="13847" width="12" style="3" bestFit="1" customWidth="1"/>
    <col min="13848" max="14062" width="9.140625" style="3"/>
    <col min="14063" max="14063" width="5.28515625" style="3" customWidth="1"/>
    <col min="14064" max="14064" width="35.28515625" style="3" customWidth="1"/>
    <col min="14065" max="14065" width="9.7109375" style="3" customWidth="1"/>
    <col min="14066" max="14066" width="6.7109375" style="3" customWidth="1"/>
    <col min="14067" max="14067" width="6.28515625" style="3" customWidth="1"/>
    <col min="14068" max="14068" width="9.140625" style="3"/>
    <col min="14069" max="14069" width="7.140625" style="3" customWidth="1"/>
    <col min="14070" max="14070" width="7.5703125" style="3" bestFit="1" customWidth="1"/>
    <col min="14071" max="14071" width="5.28515625" style="3" customWidth="1"/>
    <col min="14072" max="14072" width="0" style="3" hidden="1" customWidth="1"/>
    <col min="14073" max="14073" width="6.7109375" style="3" customWidth="1"/>
    <col min="14074" max="14074" width="6.140625" style="3" customWidth="1"/>
    <col min="14075" max="14075" width="6.7109375" style="3" customWidth="1"/>
    <col min="14076" max="14076" width="9.28515625" style="3" customWidth="1"/>
    <col min="14077" max="14077" width="12.140625" style="3" customWidth="1"/>
    <col min="14078" max="14078" width="13.85546875" style="3" customWidth="1"/>
    <col min="14079" max="14079" width="9.140625" style="3"/>
    <col min="14080" max="14080" width="11.85546875" style="3" customWidth="1"/>
    <col min="14081" max="14081" width="14" style="3" customWidth="1"/>
    <col min="14082" max="14089" width="9.140625" style="3"/>
    <col min="14090" max="14090" width="11" style="3" customWidth="1"/>
    <col min="14091" max="14094" width="9.140625" style="3"/>
    <col min="14095" max="14100" width="10.140625" style="3" customWidth="1"/>
    <col min="14101" max="14102" width="9.140625" style="3"/>
    <col min="14103" max="14103" width="12" style="3" bestFit="1" customWidth="1"/>
    <col min="14104" max="14318" width="9.140625" style="3"/>
    <col min="14319" max="14319" width="5.28515625" style="3" customWidth="1"/>
    <col min="14320" max="14320" width="35.28515625" style="3" customWidth="1"/>
    <col min="14321" max="14321" width="9.7109375" style="3" customWidth="1"/>
    <col min="14322" max="14322" width="6.7109375" style="3" customWidth="1"/>
    <col min="14323" max="14323" width="6.28515625" style="3" customWidth="1"/>
    <col min="14324" max="14324" width="9.140625" style="3"/>
    <col min="14325" max="14325" width="7.140625" style="3" customWidth="1"/>
    <col min="14326" max="14326" width="7.5703125" style="3" bestFit="1" customWidth="1"/>
    <col min="14327" max="14327" width="5.28515625" style="3" customWidth="1"/>
    <col min="14328" max="14328" width="0" style="3" hidden="1" customWidth="1"/>
    <col min="14329" max="14329" width="6.7109375" style="3" customWidth="1"/>
    <col min="14330" max="14330" width="6.140625" style="3" customWidth="1"/>
    <col min="14331" max="14331" width="6.7109375" style="3" customWidth="1"/>
    <col min="14332" max="14332" width="9.28515625" style="3" customWidth="1"/>
    <col min="14333" max="14333" width="12.140625" style="3" customWidth="1"/>
    <col min="14334" max="14334" width="13.85546875" style="3" customWidth="1"/>
    <col min="14335" max="14335" width="9.140625" style="3"/>
    <col min="14336" max="14336" width="11.85546875" style="3" customWidth="1"/>
    <col min="14337" max="14337" width="14" style="3" customWidth="1"/>
    <col min="14338" max="14345" width="9.140625" style="3"/>
    <col min="14346" max="14346" width="11" style="3" customWidth="1"/>
    <col min="14347" max="14350" width="9.140625" style="3"/>
    <col min="14351" max="14356" width="10.140625" style="3" customWidth="1"/>
    <col min="14357" max="14358" width="9.140625" style="3"/>
    <col min="14359" max="14359" width="12" style="3" bestFit="1" customWidth="1"/>
    <col min="14360" max="14574" width="9.140625" style="3"/>
    <col min="14575" max="14575" width="5.28515625" style="3" customWidth="1"/>
    <col min="14576" max="14576" width="35.28515625" style="3" customWidth="1"/>
    <col min="14577" max="14577" width="9.7109375" style="3" customWidth="1"/>
    <col min="14578" max="14578" width="6.7109375" style="3" customWidth="1"/>
    <col min="14579" max="14579" width="6.28515625" style="3" customWidth="1"/>
    <col min="14580" max="14580" width="9.140625" style="3"/>
    <col min="14581" max="14581" width="7.140625" style="3" customWidth="1"/>
    <col min="14582" max="14582" width="7.5703125" style="3" bestFit="1" customWidth="1"/>
    <col min="14583" max="14583" width="5.28515625" style="3" customWidth="1"/>
    <col min="14584" max="14584" width="0" style="3" hidden="1" customWidth="1"/>
    <col min="14585" max="14585" width="6.7109375" style="3" customWidth="1"/>
    <col min="14586" max="14586" width="6.140625" style="3" customWidth="1"/>
    <col min="14587" max="14587" width="6.7109375" style="3" customWidth="1"/>
    <col min="14588" max="14588" width="9.28515625" style="3" customWidth="1"/>
    <col min="14589" max="14589" width="12.140625" style="3" customWidth="1"/>
    <col min="14590" max="14590" width="13.85546875" style="3" customWidth="1"/>
    <col min="14591" max="14591" width="9.140625" style="3"/>
    <col min="14592" max="14592" width="11.85546875" style="3" customWidth="1"/>
    <col min="14593" max="14593" width="14" style="3" customWidth="1"/>
    <col min="14594" max="14601" width="9.140625" style="3"/>
    <col min="14602" max="14602" width="11" style="3" customWidth="1"/>
    <col min="14603" max="14606" width="9.140625" style="3"/>
    <col min="14607" max="14612" width="10.140625" style="3" customWidth="1"/>
    <col min="14613" max="14614" width="9.140625" style="3"/>
    <col min="14615" max="14615" width="12" style="3" bestFit="1" customWidth="1"/>
    <col min="14616" max="14830" width="9.140625" style="3"/>
    <col min="14831" max="14831" width="5.28515625" style="3" customWidth="1"/>
    <col min="14832" max="14832" width="35.28515625" style="3" customWidth="1"/>
    <col min="14833" max="14833" width="9.7109375" style="3" customWidth="1"/>
    <col min="14834" max="14834" width="6.7109375" style="3" customWidth="1"/>
    <col min="14835" max="14835" width="6.28515625" style="3" customWidth="1"/>
    <col min="14836" max="14836" width="9.140625" style="3"/>
    <col min="14837" max="14837" width="7.140625" style="3" customWidth="1"/>
    <col min="14838" max="14838" width="7.5703125" style="3" bestFit="1" customWidth="1"/>
    <col min="14839" max="14839" width="5.28515625" style="3" customWidth="1"/>
    <col min="14840" max="14840" width="0" style="3" hidden="1" customWidth="1"/>
    <col min="14841" max="14841" width="6.7109375" style="3" customWidth="1"/>
    <col min="14842" max="14842" width="6.140625" style="3" customWidth="1"/>
    <col min="14843" max="14843" width="6.7109375" style="3" customWidth="1"/>
    <col min="14844" max="14844" width="9.28515625" style="3" customWidth="1"/>
    <col min="14845" max="14845" width="12.140625" style="3" customWidth="1"/>
    <col min="14846" max="14846" width="13.85546875" style="3" customWidth="1"/>
    <col min="14847" max="14847" width="9.140625" style="3"/>
    <col min="14848" max="14848" width="11.85546875" style="3" customWidth="1"/>
    <col min="14849" max="14849" width="14" style="3" customWidth="1"/>
    <col min="14850" max="14857" width="9.140625" style="3"/>
    <col min="14858" max="14858" width="11" style="3" customWidth="1"/>
    <col min="14859" max="14862" width="9.140625" style="3"/>
    <col min="14863" max="14868" width="10.140625" style="3" customWidth="1"/>
    <col min="14869" max="14870" width="9.140625" style="3"/>
    <col min="14871" max="14871" width="12" style="3" bestFit="1" customWidth="1"/>
    <col min="14872" max="15086" width="9.140625" style="3"/>
    <col min="15087" max="15087" width="5.28515625" style="3" customWidth="1"/>
    <col min="15088" max="15088" width="35.28515625" style="3" customWidth="1"/>
    <col min="15089" max="15089" width="9.7109375" style="3" customWidth="1"/>
    <col min="15090" max="15090" width="6.7109375" style="3" customWidth="1"/>
    <col min="15091" max="15091" width="6.28515625" style="3" customWidth="1"/>
    <col min="15092" max="15092" width="9.140625" style="3"/>
    <col min="15093" max="15093" width="7.140625" style="3" customWidth="1"/>
    <col min="15094" max="15094" width="7.5703125" style="3" bestFit="1" customWidth="1"/>
    <col min="15095" max="15095" width="5.28515625" style="3" customWidth="1"/>
    <col min="15096" max="15096" width="0" style="3" hidden="1" customWidth="1"/>
    <col min="15097" max="15097" width="6.7109375" style="3" customWidth="1"/>
    <col min="15098" max="15098" width="6.140625" style="3" customWidth="1"/>
    <col min="15099" max="15099" width="6.7109375" style="3" customWidth="1"/>
    <col min="15100" max="15100" width="9.28515625" style="3" customWidth="1"/>
    <col min="15101" max="15101" width="12.140625" style="3" customWidth="1"/>
    <col min="15102" max="15102" width="13.85546875" style="3" customWidth="1"/>
    <col min="15103" max="15103" width="9.140625" style="3"/>
    <col min="15104" max="15104" width="11.85546875" style="3" customWidth="1"/>
    <col min="15105" max="15105" width="14" style="3" customWidth="1"/>
    <col min="15106" max="15113" width="9.140625" style="3"/>
    <col min="15114" max="15114" width="11" style="3" customWidth="1"/>
    <col min="15115" max="15118" width="9.140625" style="3"/>
    <col min="15119" max="15124" width="10.140625" style="3" customWidth="1"/>
    <col min="15125" max="15126" width="9.140625" style="3"/>
    <col min="15127" max="15127" width="12" style="3" bestFit="1" customWidth="1"/>
    <col min="15128" max="15342" width="9.140625" style="3"/>
    <col min="15343" max="15343" width="5.28515625" style="3" customWidth="1"/>
    <col min="15344" max="15344" width="35.28515625" style="3" customWidth="1"/>
    <col min="15345" max="15345" width="9.7109375" style="3" customWidth="1"/>
    <col min="15346" max="15346" width="6.7109375" style="3" customWidth="1"/>
    <col min="15347" max="15347" width="6.28515625" style="3" customWidth="1"/>
    <col min="15348" max="15348" width="9.140625" style="3"/>
    <col min="15349" max="15349" width="7.140625" style="3" customWidth="1"/>
    <col min="15350" max="15350" width="7.5703125" style="3" bestFit="1" customWidth="1"/>
    <col min="15351" max="15351" width="5.28515625" style="3" customWidth="1"/>
    <col min="15352" max="15352" width="0" style="3" hidden="1" customWidth="1"/>
    <col min="15353" max="15353" width="6.7109375" style="3" customWidth="1"/>
    <col min="15354" max="15354" width="6.140625" style="3" customWidth="1"/>
    <col min="15355" max="15355" width="6.7109375" style="3" customWidth="1"/>
    <col min="15356" max="15356" width="9.28515625" style="3" customWidth="1"/>
    <col min="15357" max="15357" width="12.140625" style="3" customWidth="1"/>
    <col min="15358" max="15358" width="13.85546875" style="3" customWidth="1"/>
    <col min="15359" max="15359" width="9.140625" style="3"/>
    <col min="15360" max="15360" width="11.85546875" style="3" customWidth="1"/>
    <col min="15361" max="15361" width="14" style="3" customWidth="1"/>
    <col min="15362" max="15369" width="9.140625" style="3"/>
    <col min="15370" max="15370" width="11" style="3" customWidth="1"/>
    <col min="15371" max="15374" width="9.140625" style="3"/>
    <col min="15375" max="15380" width="10.140625" style="3" customWidth="1"/>
    <col min="15381" max="15382" width="9.140625" style="3"/>
    <col min="15383" max="15383" width="12" style="3" bestFit="1" customWidth="1"/>
    <col min="15384" max="15598" width="9.140625" style="3"/>
    <col min="15599" max="15599" width="5.28515625" style="3" customWidth="1"/>
    <col min="15600" max="15600" width="35.28515625" style="3" customWidth="1"/>
    <col min="15601" max="15601" width="9.7109375" style="3" customWidth="1"/>
    <col min="15602" max="15602" width="6.7109375" style="3" customWidth="1"/>
    <col min="15603" max="15603" width="6.28515625" style="3" customWidth="1"/>
    <col min="15604" max="15604" width="9.140625" style="3"/>
    <col min="15605" max="15605" width="7.140625" style="3" customWidth="1"/>
    <col min="15606" max="15606" width="7.5703125" style="3" bestFit="1" customWidth="1"/>
    <col min="15607" max="15607" width="5.28515625" style="3" customWidth="1"/>
    <col min="15608" max="15608" width="0" style="3" hidden="1" customWidth="1"/>
    <col min="15609" max="15609" width="6.7109375" style="3" customWidth="1"/>
    <col min="15610" max="15610" width="6.140625" style="3" customWidth="1"/>
    <col min="15611" max="15611" width="6.7109375" style="3" customWidth="1"/>
    <col min="15612" max="15612" width="9.28515625" style="3" customWidth="1"/>
    <col min="15613" max="15613" width="12.140625" style="3" customWidth="1"/>
    <col min="15614" max="15614" width="13.85546875" style="3" customWidth="1"/>
    <col min="15615" max="15615" width="9.140625" style="3"/>
    <col min="15616" max="15616" width="11.85546875" style="3" customWidth="1"/>
    <col min="15617" max="15617" width="14" style="3" customWidth="1"/>
    <col min="15618" max="15625" width="9.140625" style="3"/>
    <col min="15626" max="15626" width="11" style="3" customWidth="1"/>
    <col min="15627" max="15630" width="9.140625" style="3"/>
    <col min="15631" max="15636" width="10.140625" style="3" customWidth="1"/>
    <col min="15637" max="15638" width="9.140625" style="3"/>
    <col min="15639" max="15639" width="12" style="3" bestFit="1" customWidth="1"/>
    <col min="15640" max="15854" width="9.140625" style="3"/>
    <col min="15855" max="15855" width="5.28515625" style="3" customWidth="1"/>
    <col min="15856" max="15856" width="35.28515625" style="3" customWidth="1"/>
    <col min="15857" max="15857" width="9.7109375" style="3" customWidth="1"/>
    <col min="15858" max="15858" width="6.7109375" style="3" customWidth="1"/>
    <col min="15859" max="15859" width="6.28515625" style="3" customWidth="1"/>
    <col min="15860" max="15860" width="9.140625" style="3"/>
    <col min="15861" max="15861" width="7.140625" style="3" customWidth="1"/>
    <col min="15862" max="15862" width="7.5703125" style="3" bestFit="1" customWidth="1"/>
    <col min="15863" max="15863" width="5.28515625" style="3" customWidth="1"/>
    <col min="15864" max="15864" width="0" style="3" hidden="1" customWidth="1"/>
    <col min="15865" max="15865" width="6.7109375" style="3" customWidth="1"/>
    <col min="15866" max="15866" width="6.140625" style="3" customWidth="1"/>
    <col min="15867" max="15867" width="6.7109375" style="3" customWidth="1"/>
    <col min="15868" max="15868" width="9.28515625" style="3" customWidth="1"/>
    <col min="15869" max="15869" width="12.140625" style="3" customWidth="1"/>
    <col min="15870" max="15870" width="13.85546875" style="3" customWidth="1"/>
    <col min="15871" max="15871" width="9.140625" style="3"/>
    <col min="15872" max="15872" width="11.85546875" style="3" customWidth="1"/>
    <col min="15873" max="15873" width="14" style="3" customWidth="1"/>
    <col min="15874" max="15881" width="9.140625" style="3"/>
    <col min="15882" max="15882" width="11" style="3" customWidth="1"/>
    <col min="15883" max="15886" width="9.140625" style="3"/>
    <col min="15887" max="15892" width="10.140625" style="3" customWidth="1"/>
    <col min="15893" max="15894" width="9.140625" style="3"/>
    <col min="15895" max="15895" width="12" style="3" bestFit="1" customWidth="1"/>
    <col min="15896" max="16110" width="9.140625" style="3"/>
    <col min="16111" max="16111" width="5.28515625" style="3" customWidth="1"/>
    <col min="16112" max="16112" width="35.28515625" style="3" customWidth="1"/>
    <col min="16113" max="16113" width="9.7109375" style="3" customWidth="1"/>
    <col min="16114" max="16114" width="6.7109375" style="3" customWidth="1"/>
    <col min="16115" max="16115" width="6.28515625" style="3" customWidth="1"/>
    <col min="16116" max="16116" width="9.140625" style="3"/>
    <col min="16117" max="16117" width="7.140625" style="3" customWidth="1"/>
    <col min="16118" max="16118" width="7.5703125" style="3" bestFit="1" customWidth="1"/>
    <col min="16119" max="16119" width="5.28515625" style="3" customWidth="1"/>
    <col min="16120" max="16120" width="0" style="3" hidden="1" customWidth="1"/>
    <col min="16121" max="16121" width="6.7109375" style="3" customWidth="1"/>
    <col min="16122" max="16122" width="6.140625" style="3" customWidth="1"/>
    <col min="16123" max="16123" width="6.7109375" style="3" customWidth="1"/>
    <col min="16124" max="16124" width="9.28515625" style="3" customWidth="1"/>
    <col min="16125" max="16125" width="12.140625" style="3" customWidth="1"/>
    <col min="16126" max="16126" width="13.85546875" style="3" customWidth="1"/>
    <col min="16127" max="16127" width="9.140625" style="3"/>
    <col min="16128" max="16128" width="11.85546875" style="3" customWidth="1"/>
    <col min="16129" max="16129" width="14" style="3" customWidth="1"/>
    <col min="16130" max="16137" width="9.140625" style="3"/>
    <col min="16138" max="16138" width="11" style="3" customWidth="1"/>
    <col min="16139" max="16142" width="9.140625" style="3"/>
    <col min="16143" max="16148" width="10.140625" style="3" customWidth="1"/>
    <col min="16149" max="16150" width="9.140625" style="3"/>
    <col min="16151" max="16151" width="12" style="3" bestFit="1" customWidth="1"/>
    <col min="16152" max="16384" width="9.140625" style="3"/>
  </cols>
  <sheetData>
    <row r="1" spans="1:23" ht="12.75" hidden="1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 ht="12.75" x14ac:dyDescent="0.2">
      <c r="A2" s="4" t="s">
        <v>31</v>
      </c>
      <c r="B2" s="2"/>
      <c r="E2" s="5" t="s">
        <v>32</v>
      </c>
      <c r="F2" s="2"/>
      <c r="G2" s="6"/>
      <c r="H2" s="6"/>
      <c r="J2" s="2"/>
      <c r="K2" s="2"/>
      <c r="M2" s="2"/>
      <c r="N2" s="2"/>
      <c r="O2" s="2"/>
      <c r="P2" s="2"/>
    </row>
    <row r="3" spans="1:23" x14ac:dyDescent="0.2">
      <c r="A3" s="7" t="s">
        <v>28</v>
      </c>
      <c r="B3" s="8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1:23" ht="20.25" x14ac:dyDescent="0.3">
      <c r="A4" s="10"/>
      <c r="B4" s="11" t="s">
        <v>1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2"/>
      <c r="P4" s="12"/>
    </row>
    <row r="5" spans="1:23" ht="12.75" x14ac:dyDescent="0.2">
      <c r="A5" s="9"/>
      <c r="B5" s="13" t="s">
        <v>26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4"/>
      <c r="P5" s="14"/>
    </row>
    <row r="6" spans="1:23" x14ac:dyDescent="0.2">
      <c r="A6" s="9"/>
      <c r="B6" s="15" t="s">
        <v>27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6"/>
      <c r="P6" s="16"/>
    </row>
    <row r="7" spans="1:23" ht="6" customHeight="1" thickBot="1" x14ac:dyDescent="0.2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  <row r="8" spans="1:23" s="29" customFormat="1" ht="15.75" customHeight="1" thickBot="1" x14ac:dyDescent="0.25">
      <c r="A8" s="18" t="s">
        <v>2</v>
      </c>
      <c r="B8" s="19" t="s">
        <v>3</v>
      </c>
      <c r="C8" s="19" t="s">
        <v>4</v>
      </c>
      <c r="D8" s="19" t="s">
        <v>5</v>
      </c>
      <c r="E8" s="19" t="s">
        <v>6</v>
      </c>
      <c r="F8" s="19" t="s">
        <v>7</v>
      </c>
      <c r="G8" s="19" t="s">
        <v>8</v>
      </c>
      <c r="H8" s="20" t="s">
        <v>9</v>
      </c>
      <c r="I8" s="20" t="s">
        <v>10</v>
      </c>
      <c r="J8" s="21" t="s">
        <v>11</v>
      </c>
      <c r="K8" s="20" t="s">
        <v>12</v>
      </c>
      <c r="L8" s="19" t="s">
        <v>13</v>
      </c>
      <c r="M8" s="22" t="s">
        <v>14</v>
      </c>
      <c r="N8" s="23" t="s">
        <v>15</v>
      </c>
      <c r="O8" s="24"/>
      <c r="P8" s="25"/>
      <c r="Q8" s="26" t="s">
        <v>16</v>
      </c>
      <c r="R8" s="27"/>
      <c r="S8" s="27"/>
      <c r="T8" s="27"/>
      <c r="U8" s="27"/>
      <c r="V8" s="27"/>
      <c r="W8" s="28" t="s">
        <v>17</v>
      </c>
    </row>
    <row r="9" spans="1:23" s="29" customFormat="1" ht="15.75" customHeight="1" thickBot="1" x14ac:dyDescent="0.25">
      <c r="A9" s="30"/>
      <c r="B9" s="31"/>
      <c r="C9" s="31"/>
      <c r="D9" s="31"/>
      <c r="E9" s="31"/>
      <c r="F9" s="31"/>
      <c r="G9" s="31"/>
      <c r="H9" s="32"/>
      <c r="I9" s="32"/>
      <c r="J9" s="33"/>
      <c r="K9" s="32"/>
      <c r="L9" s="32"/>
      <c r="M9" s="34"/>
      <c r="N9" s="35" t="s">
        <v>18</v>
      </c>
      <c r="O9" s="36" t="s">
        <v>19</v>
      </c>
      <c r="P9" s="37" t="s">
        <v>20</v>
      </c>
      <c r="Q9" s="35" t="s">
        <v>18</v>
      </c>
      <c r="R9" s="36" t="s">
        <v>19</v>
      </c>
      <c r="S9" s="37" t="s">
        <v>20</v>
      </c>
      <c r="T9" s="38" t="s">
        <v>21</v>
      </c>
      <c r="U9" s="38" t="s">
        <v>22</v>
      </c>
      <c r="V9" s="39" t="s">
        <v>23</v>
      </c>
      <c r="W9" s="40"/>
    </row>
    <row r="10" spans="1:23" s="29" customFormat="1" ht="9" customHeight="1" thickBot="1" x14ac:dyDescent="0.25">
      <c r="A10" s="41"/>
      <c r="B10" s="42"/>
      <c r="C10" s="42"/>
      <c r="D10" s="42"/>
      <c r="E10" s="42"/>
      <c r="F10" s="42"/>
      <c r="G10" s="42"/>
      <c r="H10" s="43"/>
      <c r="I10" s="43"/>
      <c r="J10" s="44"/>
      <c r="K10" s="43"/>
      <c r="L10" s="43"/>
      <c r="M10" s="45"/>
      <c r="N10" s="46"/>
      <c r="O10" s="47"/>
      <c r="P10" s="48"/>
      <c r="Q10" s="46"/>
      <c r="R10" s="47"/>
      <c r="S10" s="48"/>
      <c r="T10" s="49"/>
      <c r="U10" s="49"/>
      <c r="V10" s="50"/>
      <c r="W10" s="40"/>
    </row>
    <row r="11" spans="1:23" s="56" customFormat="1" thickBot="1" x14ac:dyDescent="0.25">
      <c r="A11" s="51">
        <v>1</v>
      </c>
      <c r="B11" s="52">
        <v>2</v>
      </c>
      <c r="C11" s="52">
        <v>3</v>
      </c>
      <c r="D11" s="52">
        <v>4</v>
      </c>
      <c r="E11" s="52">
        <v>5</v>
      </c>
      <c r="F11" s="52">
        <v>6</v>
      </c>
      <c r="G11" s="52">
        <v>7</v>
      </c>
      <c r="H11" s="52">
        <v>8</v>
      </c>
      <c r="I11" s="52">
        <v>9</v>
      </c>
      <c r="J11" s="52"/>
      <c r="K11" s="52">
        <v>10</v>
      </c>
      <c r="L11" s="52">
        <v>11</v>
      </c>
      <c r="M11" s="52">
        <v>12</v>
      </c>
      <c r="N11" s="53">
        <v>13</v>
      </c>
      <c r="O11" s="52">
        <v>14</v>
      </c>
      <c r="P11" s="53">
        <v>15</v>
      </c>
      <c r="Q11" s="52">
        <v>16</v>
      </c>
      <c r="R11" s="53">
        <v>17</v>
      </c>
      <c r="S11" s="52">
        <v>18</v>
      </c>
      <c r="T11" s="53">
        <v>20</v>
      </c>
      <c r="U11" s="52">
        <v>21</v>
      </c>
      <c r="V11" s="54">
        <v>31</v>
      </c>
      <c r="W11" s="55">
        <v>32</v>
      </c>
    </row>
    <row r="12" spans="1:23" s="29" customFormat="1" ht="11.25" x14ac:dyDescent="0.2">
      <c r="A12" s="57">
        <v>1</v>
      </c>
      <c r="B12" s="58" t="s">
        <v>33</v>
      </c>
      <c r="C12" s="59">
        <v>1</v>
      </c>
      <c r="D12" s="59" t="s">
        <v>34</v>
      </c>
      <c r="E12" s="59"/>
      <c r="F12" s="58" t="s">
        <v>35</v>
      </c>
      <c r="G12" s="59" t="s">
        <v>36</v>
      </c>
      <c r="H12" s="60" t="s">
        <v>37</v>
      </c>
      <c r="I12" s="61">
        <v>6.22</v>
      </c>
      <c r="J12" s="62">
        <v>17697</v>
      </c>
      <c r="K12" s="62">
        <f>I12*J12</f>
        <v>110075.34</v>
      </c>
      <c r="L12" s="63">
        <v>2</v>
      </c>
      <c r="M12" s="62">
        <f>K12*L12</f>
        <v>220150.68</v>
      </c>
      <c r="N12" s="62">
        <f>ROUND(C12*M12,0)</f>
        <v>220151</v>
      </c>
      <c r="O12" s="64">
        <f>IF(L12&gt;0,ROUND(N12/L12,0),"")</f>
        <v>110076</v>
      </c>
      <c r="P12" s="64">
        <f>IF(L12&lt;&gt;1,N12-O12,"")</f>
        <v>110075</v>
      </c>
      <c r="Q12" s="64">
        <f>ROUND(M12*C12*0.1, 0)</f>
        <v>22015</v>
      </c>
      <c r="R12" s="64">
        <f>IF(Q12&gt;0,ROUND(Q12/L12,0),"")</f>
        <v>11008</v>
      </c>
      <c r="S12" s="64">
        <f>IF(R12&lt;&gt;Q12,Q12-R12,"")</f>
        <v>11007</v>
      </c>
      <c r="T12" s="64"/>
      <c r="U12" s="64"/>
      <c r="V12" s="64"/>
      <c r="W12" s="65">
        <f t="array" ref="W12">SUM(ROUND(N12,0),ROUND(Q12,0),ROUND(T12:V12,0))</f>
        <v>242166</v>
      </c>
    </row>
    <row r="13" spans="1:23" s="29" customFormat="1" ht="11.25" x14ac:dyDescent="0.2">
      <c r="A13" s="57">
        <v>2</v>
      </c>
      <c r="B13" s="58" t="s">
        <v>38</v>
      </c>
      <c r="C13" s="59">
        <v>1</v>
      </c>
      <c r="D13" s="59" t="s">
        <v>34</v>
      </c>
      <c r="E13" s="59"/>
      <c r="F13" s="58" t="s">
        <v>39</v>
      </c>
      <c r="G13" s="59" t="s">
        <v>36</v>
      </c>
      <c r="H13" s="60" t="s">
        <v>40</v>
      </c>
      <c r="I13" s="61">
        <v>5.91</v>
      </c>
      <c r="J13" s="62">
        <v>17697</v>
      </c>
      <c r="K13" s="62">
        <f t="shared" ref="K13:K61" si="0">I13*J13</f>
        <v>104589.27</v>
      </c>
      <c r="L13" s="63">
        <v>2</v>
      </c>
      <c r="M13" s="62">
        <f t="shared" ref="M13:M61" si="1">K13*L13</f>
        <v>209178.54</v>
      </c>
      <c r="N13" s="62">
        <f t="shared" ref="N13:N61" si="2">ROUND(C13*M13,0)</f>
        <v>209179</v>
      </c>
      <c r="O13" s="64">
        <f t="shared" ref="O13:O61" si="3">IF(L13&gt;0,ROUND(N13/L13,0),"")</f>
        <v>104590</v>
      </c>
      <c r="P13" s="64">
        <f t="shared" ref="P13:P61" si="4">IF(L13&lt;&gt;1,N13-O13,"")</f>
        <v>104589</v>
      </c>
      <c r="Q13" s="64">
        <f>ROUND(M13*C13*0.1, 0)</f>
        <v>20918</v>
      </c>
      <c r="R13" s="64">
        <f t="shared" ref="R13:R61" si="5">IF(Q13&gt;0,ROUND(Q13/L13,0),"")</f>
        <v>10459</v>
      </c>
      <c r="S13" s="64">
        <f t="shared" ref="S13:S61" si="6">IF(R13&lt;&gt;Q13,Q13-R13,"")</f>
        <v>10459</v>
      </c>
      <c r="T13" s="64"/>
      <c r="U13" s="64"/>
      <c r="V13" s="64"/>
      <c r="W13" s="65">
        <f t="array" ref="W13">SUM(ROUND(N13,0),ROUND(Q13,0),ROUND(T13:V13,0))</f>
        <v>230097</v>
      </c>
    </row>
    <row r="14" spans="1:23" s="29" customFormat="1" ht="11.25" x14ac:dyDescent="0.2">
      <c r="A14" s="57">
        <v>3</v>
      </c>
      <c r="B14" s="58" t="s">
        <v>38</v>
      </c>
      <c r="C14" s="59">
        <v>1</v>
      </c>
      <c r="D14" s="59" t="s">
        <v>34</v>
      </c>
      <c r="E14" s="59"/>
      <c r="F14" s="58" t="s">
        <v>41</v>
      </c>
      <c r="G14" s="59" t="s">
        <v>36</v>
      </c>
      <c r="H14" s="60" t="s">
        <v>40</v>
      </c>
      <c r="I14" s="61">
        <v>5.59</v>
      </c>
      <c r="J14" s="62">
        <v>17697</v>
      </c>
      <c r="K14" s="62">
        <f t="shared" si="0"/>
        <v>98926.23</v>
      </c>
      <c r="L14" s="63">
        <v>2</v>
      </c>
      <c r="M14" s="62">
        <f t="shared" si="1"/>
        <v>197852.46</v>
      </c>
      <c r="N14" s="62">
        <f t="shared" si="2"/>
        <v>197852</v>
      </c>
      <c r="O14" s="64">
        <f t="shared" si="3"/>
        <v>98926</v>
      </c>
      <c r="P14" s="64">
        <f t="shared" si="4"/>
        <v>98926</v>
      </c>
      <c r="Q14" s="64">
        <f>ROUND(M14*C14*0.1, 0)</f>
        <v>19785</v>
      </c>
      <c r="R14" s="64">
        <f t="shared" si="5"/>
        <v>9893</v>
      </c>
      <c r="S14" s="64">
        <f t="shared" si="6"/>
        <v>9892</v>
      </c>
      <c r="T14" s="64"/>
      <c r="U14" s="64"/>
      <c r="V14" s="64"/>
      <c r="W14" s="65">
        <f t="array" ref="W14">SUM(ROUND(N14,0),ROUND(Q14,0),ROUND(T14:V14,0))</f>
        <v>217637</v>
      </c>
    </row>
    <row r="15" spans="1:23" s="29" customFormat="1" ht="11.25" x14ac:dyDescent="0.2">
      <c r="A15" s="57">
        <v>4</v>
      </c>
      <c r="B15" s="58" t="s">
        <v>38</v>
      </c>
      <c r="C15" s="59">
        <v>0.5</v>
      </c>
      <c r="D15" s="59" t="s">
        <v>34</v>
      </c>
      <c r="E15" s="59"/>
      <c r="F15" s="58" t="s">
        <v>42</v>
      </c>
      <c r="G15" s="59" t="s">
        <v>36</v>
      </c>
      <c r="H15" s="60" t="s">
        <v>40</v>
      </c>
      <c r="I15" s="61">
        <v>5.59</v>
      </c>
      <c r="J15" s="62">
        <v>17697</v>
      </c>
      <c r="K15" s="62">
        <f t="shared" si="0"/>
        <v>98926.23</v>
      </c>
      <c r="L15" s="63">
        <v>2</v>
      </c>
      <c r="M15" s="62">
        <f t="shared" si="1"/>
        <v>197852.46</v>
      </c>
      <c r="N15" s="62">
        <f t="shared" si="2"/>
        <v>98926</v>
      </c>
      <c r="O15" s="64">
        <f t="shared" si="3"/>
        <v>49463</v>
      </c>
      <c r="P15" s="64">
        <f t="shared" si="4"/>
        <v>49463</v>
      </c>
      <c r="Q15" s="64">
        <f>ROUND(M15*C15*0.1, 0)</f>
        <v>9893</v>
      </c>
      <c r="R15" s="64">
        <f t="shared" si="5"/>
        <v>4947</v>
      </c>
      <c r="S15" s="64">
        <f t="shared" si="6"/>
        <v>4946</v>
      </c>
      <c r="T15" s="64"/>
      <c r="U15" s="64"/>
      <c r="V15" s="64"/>
      <c r="W15" s="65">
        <f t="array" ref="W15">SUM(ROUND(N15,0),ROUND(Q15,0),ROUND(T15:V15,0))</f>
        <v>108819</v>
      </c>
    </row>
    <row r="16" spans="1:23" s="29" customFormat="1" ht="11.25" x14ac:dyDescent="0.2">
      <c r="A16" s="57">
        <v>5</v>
      </c>
      <c r="B16" s="58" t="s">
        <v>43</v>
      </c>
      <c r="C16" s="59">
        <v>1</v>
      </c>
      <c r="D16" s="59" t="s">
        <v>34</v>
      </c>
      <c r="E16" s="59"/>
      <c r="F16" s="58" t="s">
        <v>44</v>
      </c>
      <c r="G16" s="59" t="s">
        <v>36</v>
      </c>
      <c r="H16" s="60" t="s">
        <v>40</v>
      </c>
      <c r="I16" s="61">
        <v>5.91</v>
      </c>
      <c r="J16" s="62">
        <v>17697</v>
      </c>
      <c r="K16" s="62">
        <f t="shared" si="0"/>
        <v>104589.27</v>
      </c>
      <c r="L16" s="63">
        <v>2</v>
      </c>
      <c r="M16" s="62">
        <f t="shared" si="1"/>
        <v>209178.54</v>
      </c>
      <c r="N16" s="62">
        <f t="shared" si="2"/>
        <v>209179</v>
      </c>
      <c r="O16" s="64">
        <f t="shared" si="3"/>
        <v>104590</v>
      </c>
      <c r="P16" s="64">
        <f t="shared" si="4"/>
        <v>104589</v>
      </c>
      <c r="Q16" s="64">
        <f>ROUND(M16*C16*0.1, 0)</f>
        <v>20918</v>
      </c>
      <c r="R16" s="64">
        <f t="shared" si="5"/>
        <v>10459</v>
      </c>
      <c r="S16" s="64">
        <f t="shared" si="6"/>
        <v>10459</v>
      </c>
      <c r="T16" s="64"/>
      <c r="U16" s="64"/>
      <c r="V16" s="64"/>
      <c r="W16" s="65">
        <f t="array" ref="W16">SUM(ROUND(N16,0),ROUND(Q16,0),ROUND(T16:V16,0))</f>
        <v>230097</v>
      </c>
    </row>
    <row r="17" spans="1:23" s="29" customFormat="1" ht="11.25" x14ac:dyDescent="0.2">
      <c r="A17" s="57">
        <v>6</v>
      </c>
      <c r="B17" s="58" t="s">
        <v>45</v>
      </c>
      <c r="C17" s="59">
        <v>1</v>
      </c>
      <c r="D17" s="59" t="s">
        <v>34</v>
      </c>
      <c r="E17" s="59"/>
      <c r="F17" s="58" t="s">
        <v>46</v>
      </c>
      <c r="G17" s="59" t="s">
        <v>36</v>
      </c>
      <c r="H17" s="60" t="s">
        <v>40</v>
      </c>
      <c r="I17" s="61">
        <v>5.43</v>
      </c>
      <c r="J17" s="62">
        <v>17697</v>
      </c>
      <c r="K17" s="62">
        <f t="shared" si="0"/>
        <v>96094.709999999992</v>
      </c>
      <c r="L17" s="63">
        <v>2</v>
      </c>
      <c r="M17" s="62">
        <f t="shared" si="1"/>
        <v>192189.41999999998</v>
      </c>
      <c r="N17" s="62">
        <f t="shared" si="2"/>
        <v>192189</v>
      </c>
      <c r="O17" s="64">
        <f t="shared" si="3"/>
        <v>96095</v>
      </c>
      <c r="P17" s="64">
        <f t="shared" si="4"/>
        <v>96094</v>
      </c>
      <c r="Q17" s="64">
        <f>ROUND(M17*C17*0.1, 0)</f>
        <v>19219</v>
      </c>
      <c r="R17" s="64">
        <f t="shared" si="5"/>
        <v>9610</v>
      </c>
      <c r="S17" s="64">
        <f t="shared" si="6"/>
        <v>9609</v>
      </c>
      <c r="T17" s="64"/>
      <c r="U17" s="64"/>
      <c r="V17" s="64"/>
      <c r="W17" s="65">
        <f t="array" ref="W17">SUM(ROUND(N17,0),ROUND(Q17,0),ROUND(T17:V17,0))</f>
        <v>211408</v>
      </c>
    </row>
    <row r="18" spans="1:23" s="29" customFormat="1" ht="11.25" x14ac:dyDescent="0.2">
      <c r="A18" s="57">
        <v>7</v>
      </c>
      <c r="B18" s="58" t="s">
        <v>47</v>
      </c>
      <c r="C18" s="59">
        <v>0.5</v>
      </c>
      <c r="D18" s="59" t="s">
        <v>34</v>
      </c>
      <c r="E18" s="59"/>
      <c r="F18" s="58" t="s">
        <v>48</v>
      </c>
      <c r="G18" s="59" t="s">
        <v>36</v>
      </c>
      <c r="H18" s="60" t="s">
        <v>40</v>
      </c>
      <c r="I18" s="61">
        <v>5.59</v>
      </c>
      <c r="J18" s="62">
        <v>17697</v>
      </c>
      <c r="K18" s="62">
        <f t="shared" si="0"/>
        <v>98926.23</v>
      </c>
      <c r="L18" s="63">
        <v>2</v>
      </c>
      <c r="M18" s="62">
        <f t="shared" si="1"/>
        <v>197852.46</v>
      </c>
      <c r="N18" s="62">
        <f t="shared" si="2"/>
        <v>98926</v>
      </c>
      <c r="O18" s="64">
        <f t="shared" si="3"/>
        <v>49463</v>
      </c>
      <c r="P18" s="64">
        <f t="shared" si="4"/>
        <v>49463</v>
      </c>
      <c r="Q18" s="64">
        <f>ROUND(M18*C18*0.1, 0)</f>
        <v>9893</v>
      </c>
      <c r="R18" s="64">
        <f t="shared" si="5"/>
        <v>4947</v>
      </c>
      <c r="S18" s="64">
        <f t="shared" si="6"/>
        <v>4946</v>
      </c>
      <c r="T18" s="64"/>
      <c r="U18" s="64"/>
      <c r="V18" s="64"/>
      <c r="W18" s="65">
        <f t="array" ref="W18">SUM(ROUND(N18,0),ROUND(Q18,0),ROUND(T18:V18,0))</f>
        <v>108819</v>
      </c>
    </row>
    <row r="19" spans="1:23" s="29" customFormat="1" ht="11.25" x14ac:dyDescent="0.2">
      <c r="A19" s="57">
        <v>8</v>
      </c>
      <c r="B19" s="58" t="s">
        <v>49</v>
      </c>
      <c r="C19" s="59">
        <v>0.5</v>
      </c>
      <c r="D19" s="59" t="s">
        <v>34</v>
      </c>
      <c r="E19" s="59"/>
      <c r="F19" s="58" t="s">
        <v>50</v>
      </c>
      <c r="G19" s="59" t="s">
        <v>36</v>
      </c>
      <c r="H19" s="60" t="s">
        <v>40</v>
      </c>
      <c r="I19" s="61">
        <v>5.15</v>
      </c>
      <c r="J19" s="62">
        <v>17697</v>
      </c>
      <c r="K19" s="62">
        <f t="shared" si="0"/>
        <v>91139.55</v>
      </c>
      <c r="L19" s="63">
        <v>2</v>
      </c>
      <c r="M19" s="62">
        <f t="shared" si="1"/>
        <v>182279.1</v>
      </c>
      <c r="N19" s="62">
        <f t="shared" si="2"/>
        <v>91140</v>
      </c>
      <c r="O19" s="64">
        <f t="shared" si="3"/>
        <v>45570</v>
      </c>
      <c r="P19" s="64">
        <f t="shared" si="4"/>
        <v>45570</v>
      </c>
      <c r="Q19" s="64">
        <f>ROUND(M19*C19*0.1, 0)</f>
        <v>9114</v>
      </c>
      <c r="R19" s="64">
        <f t="shared" si="5"/>
        <v>4557</v>
      </c>
      <c r="S19" s="64">
        <f t="shared" si="6"/>
        <v>4557</v>
      </c>
      <c r="T19" s="64"/>
      <c r="U19" s="64"/>
      <c r="V19" s="64"/>
      <c r="W19" s="65">
        <f t="array" ref="W19">SUM(ROUND(N19,0),ROUND(Q19,0),ROUND(T19:V19,0))</f>
        <v>100254</v>
      </c>
    </row>
    <row r="20" spans="1:23" s="29" customFormat="1" ht="11.25" x14ac:dyDescent="0.2">
      <c r="A20" s="57">
        <v>9</v>
      </c>
      <c r="B20" s="58" t="s">
        <v>51</v>
      </c>
      <c r="C20" s="59">
        <v>1</v>
      </c>
      <c r="D20" s="59" t="s">
        <v>34</v>
      </c>
      <c r="E20" s="59"/>
      <c r="F20" s="58" t="s">
        <v>52</v>
      </c>
      <c r="G20" s="59" t="s">
        <v>36</v>
      </c>
      <c r="H20" s="60" t="s">
        <v>40</v>
      </c>
      <c r="I20" s="61">
        <v>5.59</v>
      </c>
      <c r="J20" s="62">
        <v>17697</v>
      </c>
      <c r="K20" s="62">
        <f t="shared" si="0"/>
        <v>98926.23</v>
      </c>
      <c r="L20" s="63">
        <v>2</v>
      </c>
      <c r="M20" s="62">
        <f t="shared" si="1"/>
        <v>197852.46</v>
      </c>
      <c r="N20" s="62">
        <f t="shared" si="2"/>
        <v>197852</v>
      </c>
      <c r="O20" s="64">
        <f t="shared" si="3"/>
        <v>98926</v>
      </c>
      <c r="P20" s="64">
        <f t="shared" si="4"/>
        <v>98926</v>
      </c>
      <c r="Q20" s="64">
        <f>ROUND(M20*C20*0.1, 0)</f>
        <v>19785</v>
      </c>
      <c r="R20" s="64">
        <f t="shared" si="5"/>
        <v>9893</v>
      </c>
      <c r="S20" s="64">
        <f t="shared" si="6"/>
        <v>9892</v>
      </c>
      <c r="T20" s="64"/>
      <c r="U20" s="64"/>
      <c r="V20" s="64"/>
      <c r="W20" s="65">
        <f t="array" ref="W20">SUM(ROUND(N20,0),ROUND(Q20,0),ROUND(T20:V20,0))</f>
        <v>217637</v>
      </c>
    </row>
    <row r="21" spans="1:23" s="29" customFormat="1" ht="11.25" x14ac:dyDescent="0.2">
      <c r="A21" s="57">
        <v>10</v>
      </c>
      <c r="B21" s="58" t="s">
        <v>53</v>
      </c>
      <c r="C21" s="59">
        <v>1</v>
      </c>
      <c r="D21" s="59" t="s">
        <v>34</v>
      </c>
      <c r="E21" s="59"/>
      <c r="F21" s="58" t="s">
        <v>54</v>
      </c>
      <c r="G21" s="59" t="s">
        <v>55</v>
      </c>
      <c r="H21" s="60" t="s">
        <v>37</v>
      </c>
      <c r="I21" s="61">
        <v>5.16</v>
      </c>
      <c r="J21" s="62">
        <v>17697</v>
      </c>
      <c r="K21" s="62">
        <f t="shared" si="0"/>
        <v>91316.52</v>
      </c>
      <c r="L21" s="63">
        <v>1.45</v>
      </c>
      <c r="M21" s="62">
        <f t="shared" si="1"/>
        <v>132408.954</v>
      </c>
      <c r="N21" s="62">
        <f t="shared" si="2"/>
        <v>132409</v>
      </c>
      <c r="O21" s="64">
        <f t="shared" si="3"/>
        <v>91317</v>
      </c>
      <c r="P21" s="64">
        <f t="shared" si="4"/>
        <v>41092</v>
      </c>
      <c r="Q21" s="64">
        <f>ROUND(M21*C21*0.1, 0)</f>
        <v>13241</v>
      </c>
      <c r="R21" s="64">
        <f t="shared" si="5"/>
        <v>9132</v>
      </c>
      <c r="S21" s="64">
        <f t="shared" si="6"/>
        <v>4109</v>
      </c>
      <c r="T21" s="64"/>
      <c r="U21" s="64"/>
      <c r="V21" s="64"/>
      <c r="W21" s="65">
        <f t="array" ref="W21">SUM(ROUND(N21,0),ROUND(Q21,0),ROUND(T21:V21,0))</f>
        <v>145650</v>
      </c>
    </row>
    <row r="22" spans="1:23" s="29" customFormat="1" ht="11.25" x14ac:dyDescent="0.2">
      <c r="A22" s="57">
        <v>11</v>
      </c>
      <c r="B22" s="58" t="s">
        <v>56</v>
      </c>
      <c r="C22" s="59">
        <v>1</v>
      </c>
      <c r="D22" s="59" t="s">
        <v>34</v>
      </c>
      <c r="E22" s="59"/>
      <c r="F22" s="58" t="s">
        <v>57</v>
      </c>
      <c r="G22" s="59" t="s">
        <v>55</v>
      </c>
      <c r="H22" s="60" t="s">
        <v>37</v>
      </c>
      <c r="I22" s="61">
        <v>5.77</v>
      </c>
      <c r="J22" s="62">
        <v>17697</v>
      </c>
      <c r="K22" s="62">
        <f t="shared" si="0"/>
        <v>102111.68999999999</v>
      </c>
      <c r="L22" s="63">
        <v>1.45</v>
      </c>
      <c r="M22" s="62">
        <f t="shared" si="1"/>
        <v>148061.95049999998</v>
      </c>
      <c r="N22" s="62">
        <f t="shared" si="2"/>
        <v>148062</v>
      </c>
      <c r="O22" s="64">
        <f t="shared" si="3"/>
        <v>102112</v>
      </c>
      <c r="P22" s="64">
        <f t="shared" si="4"/>
        <v>45950</v>
      </c>
      <c r="Q22" s="64">
        <f>ROUND(M22*C22*0.1, 0)</f>
        <v>14806</v>
      </c>
      <c r="R22" s="64">
        <f t="shared" si="5"/>
        <v>10211</v>
      </c>
      <c r="S22" s="64">
        <f t="shared" si="6"/>
        <v>4595</v>
      </c>
      <c r="T22" s="64"/>
      <c r="U22" s="64"/>
      <c r="V22" s="64"/>
      <c r="W22" s="65">
        <f t="array" ref="W22">SUM(ROUND(N22,0),ROUND(Q22,0),ROUND(T22:V22,0))</f>
        <v>162868</v>
      </c>
    </row>
    <row r="23" spans="1:23" s="29" customFormat="1" ht="11.25" x14ac:dyDescent="0.2">
      <c r="A23" s="57">
        <v>12</v>
      </c>
      <c r="B23" s="58" t="s">
        <v>58</v>
      </c>
      <c r="C23" s="59">
        <v>1</v>
      </c>
      <c r="D23" s="59" t="s">
        <v>34</v>
      </c>
      <c r="E23" s="59"/>
      <c r="F23" s="58" t="s">
        <v>59</v>
      </c>
      <c r="G23" s="59" t="s">
        <v>60</v>
      </c>
      <c r="H23" s="60" t="s">
        <v>61</v>
      </c>
      <c r="I23" s="61">
        <v>4.51</v>
      </c>
      <c r="J23" s="62">
        <v>17697</v>
      </c>
      <c r="K23" s="62">
        <f t="shared" si="0"/>
        <v>79813.47</v>
      </c>
      <c r="L23" s="63">
        <v>1.45</v>
      </c>
      <c r="M23" s="62">
        <f t="shared" si="1"/>
        <v>115729.5315</v>
      </c>
      <c r="N23" s="62">
        <f t="shared" si="2"/>
        <v>115730</v>
      </c>
      <c r="O23" s="64">
        <f t="shared" si="3"/>
        <v>79814</v>
      </c>
      <c r="P23" s="64">
        <f t="shared" si="4"/>
        <v>35916</v>
      </c>
      <c r="Q23" s="64">
        <f>ROUND(M23*C23*0.1, 0)</f>
        <v>11573</v>
      </c>
      <c r="R23" s="64">
        <f t="shared" si="5"/>
        <v>7981</v>
      </c>
      <c r="S23" s="64">
        <f t="shared" si="6"/>
        <v>3592</v>
      </c>
      <c r="T23" s="64"/>
      <c r="U23" s="64"/>
      <c r="V23" s="64"/>
      <c r="W23" s="65">
        <f t="array" ref="W23">SUM(ROUND(N23,0),ROUND(Q23,0),ROUND(T23:V23,0))</f>
        <v>127303</v>
      </c>
    </row>
    <row r="24" spans="1:23" s="29" customFormat="1" ht="11.25" x14ac:dyDescent="0.2">
      <c r="A24" s="57">
        <v>13</v>
      </c>
      <c r="B24" s="58" t="s">
        <v>62</v>
      </c>
      <c r="C24" s="59">
        <v>1</v>
      </c>
      <c r="D24" s="59" t="s">
        <v>34</v>
      </c>
      <c r="E24" s="59"/>
      <c r="F24" s="58" t="s">
        <v>63</v>
      </c>
      <c r="G24" s="59" t="s">
        <v>60</v>
      </c>
      <c r="H24" s="60" t="s">
        <v>61</v>
      </c>
      <c r="I24" s="61">
        <v>4.83</v>
      </c>
      <c r="J24" s="62">
        <v>17697</v>
      </c>
      <c r="K24" s="62">
        <f t="shared" si="0"/>
        <v>85476.51</v>
      </c>
      <c r="L24" s="63">
        <v>1.45</v>
      </c>
      <c r="M24" s="62">
        <f t="shared" si="1"/>
        <v>123940.93949999999</v>
      </c>
      <c r="N24" s="62">
        <f t="shared" si="2"/>
        <v>123941</v>
      </c>
      <c r="O24" s="64">
        <f t="shared" si="3"/>
        <v>85477</v>
      </c>
      <c r="P24" s="64">
        <f t="shared" si="4"/>
        <v>38464</v>
      </c>
      <c r="Q24" s="64"/>
      <c r="R24" s="64" t="str">
        <f t="shared" si="5"/>
        <v/>
      </c>
      <c r="S24" s="64" t="str">
        <f t="shared" si="6"/>
        <v/>
      </c>
      <c r="T24" s="64"/>
      <c r="U24" s="64"/>
      <c r="V24" s="64"/>
      <c r="W24" s="65">
        <f t="array" ref="W24">SUM(ROUND(N24,0),ROUND(Q24,0),ROUND(T24:V24,0))</f>
        <v>123941</v>
      </c>
    </row>
    <row r="25" spans="1:23" s="29" customFormat="1" ht="11.25" x14ac:dyDescent="0.2">
      <c r="A25" s="57">
        <v>14</v>
      </c>
      <c r="B25" s="58" t="s">
        <v>64</v>
      </c>
      <c r="C25" s="59">
        <v>1</v>
      </c>
      <c r="D25" s="59" t="s">
        <v>34</v>
      </c>
      <c r="E25" s="59"/>
      <c r="F25" s="58" t="s">
        <v>65</v>
      </c>
      <c r="G25" s="59" t="s">
        <v>60</v>
      </c>
      <c r="H25" s="60" t="s">
        <v>61</v>
      </c>
      <c r="I25" s="61">
        <v>4.71</v>
      </c>
      <c r="J25" s="62">
        <v>17697</v>
      </c>
      <c r="K25" s="62">
        <f t="shared" si="0"/>
        <v>83352.87</v>
      </c>
      <c r="L25" s="63">
        <v>1.45</v>
      </c>
      <c r="M25" s="62">
        <f t="shared" si="1"/>
        <v>120861.66149999999</v>
      </c>
      <c r="N25" s="62">
        <f t="shared" si="2"/>
        <v>120862</v>
      </c>
      <c r="O25" s="64">
        <f t="shared" si="3"/>
        <v>83353</v>
      </c>
      <c r="P25" s="64">
        <f t="shared" si="4"/>
        <v>37509</v>
      </c>
      <c r="Q25" s="64">
        <f>ROUND(M25*C25*0.1, 0)</f>
        <v>12086</v>
      </c>
      <c r="R25" s="64">
        <f t="shared" si="5"/>
        <v>8335</v>
      </c>
      <c r="S25" s="64">
        <f t="shared" si="6"/>
        <v>3751</v>
      </c>
      <c r="T25" s="64"/>
      <c r="U25" s="64"/>
      <c r="V25" s="64"/>
      <c r="W25" s="65">
        <f t="array" ref="W25">SUM(ROUND(N25,0),ROUND(Q25,0),ROUND(T25:V25,0))</f>
        <v>132948</v>
      </c>
    </row>
    <row r="26" spans="1:23" s="29" customFormat="1" ht="11.25" x14ac:dyDescent="0.2">
      <c r="A26" s="57">
        <v>15</v>
      </c>
      <c r="B26" s="58" t="s">
        <v>66</v>
      </c>
      <c r="C26" s="59">
        <v>1</v>
      </c>
      <c r="D26" s="59" t="s">
        <v>34</v>
      </c>
      <c r="E26" s="59"/>
      <c r="F26" s="58" t="s">
        <v>67</v>
      </c>
      <c r="G26" s="59" t="s">
        <v>60</v>
      </c>
      <c r="H26" s="60" t="s">
        <v>61</v>
      </c>
      <c r="I26" s="61">
        <v>4.46</v>
      </c>
      <c r="J26" s="62">
        <v>17697</v>
      </c>
      <c r="K26" s="62">
        <f t="shared" si="0"/>
        <v>78928.62</v>
      </c>
      <c r="L26" s="63">
        <v>1.45</v>
      </c>
      <c r="M26" s="62">
        <f t="shared" si="1"/>
        <v>114446.499</v>
      </c>
      <c r="N26" s="62">
        <f t="shared" si="2"/>
        <v>114446</v>
      </c>
      <c r="O26" s="64">
        <f t="shared" si="3"/>
        <v>78928</v>
      </c>
      <c r="P26" s="64">
        <f t="shared" si="4"/>
        <v>35518</v>
      </c>
      <c r="Q26" s="64">
        <f>ROUND(M26*C26*0.1, 0)</f>
        <v>11445</v>
      </c>
      <c r="R26" s="64">
        <f t="shared" si="5"/>
        <v>7893</v>
      </c>
      <c r="S26" s="64">
        <f t="shared" si="6"/>
        <v>3552</v>
      </c>
      <c r="T26" s="64"/>
      <c r="U26" s="64"/>
      <c r="V26" s="64"/>
      <c r="W26" s="65">
        <f t="array" ref="W26">SUM(ROUND(N26,0),ROUND(Q26,0),ROUND(T26:V26,0))</f>
        <v>125891</v>
      </c>
    </row>
    <row r="27" spans="1:23" s="29" customFormat="1" ht="11.25" x14ac:dyDescent="0.2">
      <c r="A27" s="57">
        <v>16</v>
      </c>
      <c r="B27" s="58" t="s">
        <v>68</v>
      </c>
      <c r="C27" s="59">
        <v>1</v>
      </c>
      <c r="D27" s="59" t="s">
        <v>34</v>
      </c>
      <c r="E27" s="59"/>
      <c r="F27" s="58" t="s">
        <v>69</v>
      </c>
      <c r="G27" s="59" t="s">
        <v>60</v>
      </c>
      <c r="H27" s="60" t="s">
        <v>61</v>
      </c>
      <c r="I27" s="61">
        <v>4.2300000000000004</v>
      </c>
      <c r="J27" s="62">
        <v>17697</v>
      </c>
      <c r="K27" s="62">
        <f t="shared" si="0"/>
        <v>74858.310000000012</v>
      </c>
      <c r="L27" s="63">
        <v>1.45</v>
      </c>
      <c r="M27" s="62">
        <f t="shared" si="1"/>
        <v>108544.54950000001</v>
      </c>
      <c r="N27" s="62">
        <f t="shared" si="2"/>
        <v>108545</v>
      </c>
      <c r="O27" s="64">
        <f t="shared" si="3"/>
        <v>74859</v>
      </c>
      <c r="P27" s="64">
        <f t="shared" si="4"/>
        <v>33686</v>
      </c>
      <c r="Q27" s="64">
        <f>ROUND(M27*C27*0.1, 0)</f>
        <v>10854</v>
      </c>
      <c r="R27" s="64">
        <f t="shared" si="5"/>
        <v>7486</v>
      </c>
      <c r="S27" s="64">
        <f t="shared" si="6"/>
        <v>3368</v>
      </c>
      <c r="T27" s="64"/>
      <c r="U27" s="64"/>
      <c r="V27" s="64"/>
      <c r="W27" s="65">
        <f t="array" ref="W27">SUM(ROUND(N27,0),ROUND(Q27,0),ROUND(T27:V27,0))</f>
        <v>119399</v>
      </c>
    </row>
    <row r="28" spans="1:23" s="29" customFormat="1" ht="11.25" x14ac:dyDescent="0.2">
      <c r="A28" s="57">
        <v>17</v>
      </c>
      <c r="B28" s="58" t="s">
        <v>70</v>
      </c>
      <c r="C28" s="59">
        <v>1</v>
      </c>
      <c r="D28" s="59" t="s">
        <v>34</v>
      </c>
      <c r="E28" s="59"/>
      <c r="F28" s="58" t="s">
        <v>69</v>
      </c>
      <c r="G28" s="59" t="s">
        <v>60</v>
      </c>
      <c r="H28" s="60" t="s">
        <v>61</v>
      </c>
      <c r="I28" s="61">
        <v>4.2300000000000004</v>
      </c>
      <c r="J28" s="62">
        <v>17697</v>
      </c>
      <c r="K28" s="62">
        <f t="shared" si="0"/>
        <v>74858.310000000012</v>
      </c>
      <c r="L28" s="63">
        <v>1.45</v>
      </c>
      <c r="M28" s="62">
        <f t="shared" si="1"/>
        <v>108544.54950000001</v>
      </c>
      <c r="N28" s="62">
        <f t="shared" si="2"/>
        <v>108545</v>
      </c>
      <c r="O28" s="64">
        <f t="shared" si="3"/>
        <v>74859</v>
      </c>
      <c r="P28" s="64">
        <f t="shared" si="4"/>
        <v>33686</v>
      </c>
      <c r="Q28" s="64">
        <f>ROUND(M28*C28*0.1, 0)</f>
        <v>10854</v>
      </c>
      <c r="R28" s="64">
        <f t="shared" si="5"/>
        <v>7486</v>
      </c>
      <c r="S28" s="64">
        <f t="shared" si="6"/>
        <v>3368</v>
      </c>
      <c r="T28" s="64"/>
      <c r="U28" s="64"/>
      <c r="V28" s="64"/>
      <c r="W28" s="65">
        <f t="array" ref="W28">SUM(ROUND(N28,0),ROUND(Q28,0),ROUND(T28:V28,0))</f>
        <v>119399</v>
      </c>
    </row>
    <row r="29" spans="1:23" s="29" customFormat="1" ht="11.25" x14ac:dyDescent="0.2">
      <c r="A29" s="57">
        <v>18</v>
      </c>
      <c r="B29" s="58" t="s">
        <v>71</v>
      </c>
      <c r="C29" s="59">
        <v>1</v>
      </c>
      <c r="D29" s="59" t="s">
        <v>34</v>
      </c>
      <c r="E29" s="59" t="s">
        <v>72</v>
      </c>
      <c r="F29" s="58" t="s">
        <v>73</v>
      </c>
      <c r="G29" s="59" t="s">
        <v>74</v>
      </c>
      <c r="H29" s="60" t="s">
        <v>75</v>
      </c>
      <c r="I29" s="61">
        <v>3.94</v>
      </c>
      <c r="J29" s="62">
        <v>17697</v>
      </c>
      <c r="K29" s="62">
        <f t="shared" si="0"/>
        <v>69726.179999999993</v>
      </c>
      <c r="L29" s="63">
        <v>2</v>
      </c>
      <c r="M29" s="62">
        <f t="shared" si="1"/>
        <v>139452.35999999999</v>
      </c>
      <c r="N29" s="62">
        <f t="shared" si="2"/>
        <v>139452</v>
      </c>
      <c r="O29" s="64">
        <f t="shared" si="3"/>
        <v>69726</v>
      </c>
      <c r="P29" s="64">
        <f t="shared" si="4"/>
        <v>69726</v>
      </c>
      <c r="Q29" s="64">
        <f>ROUND(M29*C29*0.1, 0)</f>
        <v>13945</v>
      </c>
      <c r="R29" s="64">
        <f t="shared" si="5"/>
        <v>6973</v>
      </c>
      <c r="S29" s="64">
        <f t="shared" si="6"/>
        <v>6972</v>
      </c>
      <c r="T29" s="64"/>
      <c r="U29" s="64"/>
      <c r="V29" s="64"/>
      <c r="W29" s="65">
        <f t="array" ref="W29">SUM(ROUND(N29,0),ROUND(Q29,0),ROUND(T29:V29,0))</f>
        <v>153397</v>
      </c>
    </row>
    <row r="30" spans="1:23" s="29" customFormat="1" ht="11.25" x14ac:dyDescent="0.2">
      <c r="A30" s="57">
        <v>19</v>
      </c>
      <c r="B30" s="58" t="s">
        <v>76</v>
      </c>
      <c r="C30" s="59">
        <v>1</v>
      </c>
      <c r="D30" s="59" t="s">
        <v>34</v>
      </c>
      <c r="E30" s="59" t="s">
        <v>72</v>
      </c>
      <c r="F30" s="58" t="s">
        <v>77</v>
      </c>
      <c r="G30" s="59" t="s">
        <v>78</v>
      </c>
      <c r="H30" s="60" t="s">
        <v>75</v>
      </c>
      <c r="I30" s="61">
        <v>4.2300000000000004</v>
      </c>
      <c r="J30" s="62">
        <v>17697</v>
      </c>
      <c r="K30" s="62">
        <f t="shared" si="0"/>
        <v>74858.310000000012</v>
      </c>
      <c r="L30" s="63">
        <v>2</v>
      </c>
      <c r="M30" s="62">
        <f t="shared" si="1"/>
        <v>149716.62000000002</v>
      </c>
      <c r="N30" s="62">
        <f t="shared" si="2"/>
        <v>149717</v>
      </c>
      <c r="O30" s="64">
        <f t="shared" si="3"/>
        <v>74859</v>
      </c>
      <c r="P30" s="64">
        <f t="shared" si="4"/>
        <v>74858</v>
      </c>
      <c r="Q30" s="64">
        <f>ROUND(M30*C30*0.1, 0)</f>
        <v>14972</v>
      </c>
      <c r="R30" s="64">
        <f t="shared" si="5"/>
        <v>7486</v>
      </c>
      <c r="S30" s="64">
        <f t="shared" si="6"/>
        <v>7486</v>
      </c>
      <c r="T30" s="64"/>
      <c r="U30" s="64"/>
      <c r="V30" s="64"/>
      <c r="W30" s="65">
        <f t="array" ref="W30">SUM(ROUND(N30,0),ROUND(Q30,0),ROUND(T30:V30,0))</f>
        <v>164689</v>
      </c>
    </row>
    <row r="31" spans="1:23" s="29" customFormat="1" ht="11.25" x14ac:dyDescent="0.2">
      <c r="A31" s="57">
        <v>20</v>
      </c>
      <c r="B31" s="58" t="s">
        <v>76</v>
      </c>
      <c r="C31" s="59">
        <v>1</v>
      </c>
      <c r="D31" s="59" t="s">
        <v>34</v>
      </c>
      <c r="E31" s="59" t="s">
        <v>72</v>
      </c>
      <c r="F31" s="58" t="s">
        <v>79</v>
      </c>
      <c r="G31" s="59" t="s">
        <v>78</v>
      </c>
      <c r="H31" s="60" t="s">
        <v>75</v>
      </c>
      <c r="I31" s="61">
        <v>4.1399999999999997</v>
      </c>
      <c r="J31" s="62">
        <v>17697</v>
      </c>
      <c r="K31" s="62">
        <f t="shared" si="0"/>
        <v>73265.579999999987</v>
      </c>
      <c r="L31" s="63">
        <v>2</v>
      </c>
      <c r="M31" s="62">
        <f t="shared" si="1"/>
        <v>146531.15999999997</v>
      </c>
      <c r="N31" s="62">
        <f t="shared" si="2"/>
        <v>146531</v>
      </c>
      <c r="O31" s="64">
        <f t="shared" si="3"/>
        <v>73266</v>
      </c>
      <c r="P31" s="64">
        <f t="shared" si="4"/>
        <v>73265</v>
      </c>
      <c r="Q31" s="64">
        <f>ROUND(M31*C31*0.1, 0)</f>
        <v>14653</v>
      </c>
      <c r="R31" s="64">
        <f t="shared" si="5"/>
        <v>7327</v>
      </c>
      <c r="S31" s="64">
        <f t="shared" si="6"/>
        <v>7326</v>
      </c>
      <c r="T31" s="64"/>
      <c r="U31" s="64"/>
      <c r="V31" s="64"/>
      <c r="W31" s="65">
        <f t="array" ref="W31">SUM(ROUND(N31,0),ROUND(Q31,0),ROUND(T31:V31,0))</f>
        <v>161184</v>
      </c>
    </row>
    <row r="32" spans="1:23" s="29" customFormat="1" ht="11.25" x14ac:dyDescent="0.2">
      <c r="A32" s="57">
        <v>21</v>
      </c>
      <c r="B32" s="58" t="s">
        <v>80</v>
      </c>
      <c r="C32" s="59">
        <v>1</v>
      </c>
      <c r="D32" s="59" t="s">
        <v>34</v>
      </c>
      <c r="E32" s="59">
        <v>2</v>
      </c>
      <c r="F32" s="58" t="s">
        <v>81</v>
      </c>
      <c r="G32" s="59" t="s">
        <v>78</v>
      </c>
      <c r="H32" s="60" t="s">
        <v>37</v>
      </c>
      <c r="I32" s="61">
        <v>5.16</v>
      </c>
      <c r="J32" s="62">
        <v>17697</v>
      </c>
      <c r="K32" s="62">
        <f t="shared" si="0"/>
        <v>91316.52</v>
      </c>
      <c r="L32" s="63">
        <v>2</v>
      </c>
      <c r="M32" s="62">
        <f t="shared" si="1"/>
        <v>182633.04</v>
      </c>
      <c r="N32" s="62">
        <f t="shared" si="2"/>
        <v>182633</v>
      </c>
      <c r="O32" s="64">
        <f t="shared" si="3"/>
        <v>91317</v>
      </c>
      <c r="P32" s="64">
        <f t="shared" si="4"/>
        <v>91316</v>
      </c>
      <c r="Q32" s="64">
        <f>ROUND(M32*C32*0.1, 0)</f>
        <v>18263</v>
      </c>
      <c r="R32" s="64">
        <f t="shared" si="5"/>
        <v>9132</v>
      </c>
      <c r="S32" s="64">
        <f t="shared" si="6"/>
        <v>9131</v>
      </c>
      <c r="T32" s="64"/>
      <c r="U32" s="64"/>
      <c r="V32" s="64"/>
      <c r="W32" s="65">
        <f t="array" ref="W32">SUM(ROUND(N32,0),ROUND(Q32,0),ROUND(T32:V32,0))</f>
        <v>200896</v>
      </c>
    </row>
    <row r="33" spans="1:23" s="29" customFormat="1" ht="11.25" x14ac:dyDescent="0.2">
      <c r="A33" s="57">
        <v>22</v>
      </c>
      <c r="B33" s="58" t="s">
        <v>82</v>
      </c>
      <c r="C33" s="59">
        <v>1</v>
      </c>
      <c r="D33" s="59" t="s">
        <v>34</v>
      </c>
      <c r="E33" s="59" t="s">
        <v>72</v>
      </c>
      <c r="F33" s="58" t="s">
        <v>65</v>
      </c>
      <c r="G33" s="59" t="s">
        <v>74</v>
      </c>
      <c r="H33" s="60" t="s">
        <v>75</v>
      </c>
      <c r="I33" s="61">
        <v>4.12</v>
      </c>
      <c r="J33" s="62">
        <v>17697</v>
      </c>
      <c r="K33" s="62">
        <f t="shared" si="0"/>
        <v>72911.64</v>
      </c>
      <c r="L33" s="63">
        <v>2</v>
      </c>
      <c r="M33" s="62">
        <f t="shared" si="1"/>
        <v>145823.28</v>
      </c>
      <c r="N33" s="62">
        <f t="shared" si="2"/>
        <v>145823</v>
      </c>
      <c r="O33" s="64">
        <f t="shared" si="3"/>
        <v>72912</v>
      </c>
      <c r="P33" s="64">
        <f t="shared" si="4"/>
        <v>72911</v>
      </c>
      <c r="Q33" s="64"/>
      <c r="R33" s="64" t="str">
        <f t="shared" si="5"/>
        <v/>
      </c>
      <c r="S33" s="64" t="str">
        <f t="shared" si="6"/>
        <v/>
      </c>
      <c r="T33" s="64"/>
      <c r="U33" s="64"/>
      <c r="V33" s="64"/>
      <c r="W33" s="65">
        <f t="array" ref="W33">SUM(ROUND(N33,0),ROUND(Q33,0),ROUND(T33:V33,0))</f>
        <v>145823</v>
      </c>
    </row>
    <row r="34" spans="1:23" s="29" customFormat="1" ht="11.25" x14ac:dyDescent="0.2">
      <c r="A34" s="57">
        <v>23</v>
      </c>
      <c r="B34" s="58" t="s">
        <v>83</v>
      </c>
      <c r="C34" s="59">
        <v>1</v>
      </c>
      <c r="D34" s="59" t="s">
        <v>34</v>
      </c>
      <c r="E34" s="59" t="s">
        <v>72</v>
      </c>
      <c r="F34" s="58" t="s">
        <v>84</v>
      </c>
      <c r="G34" s="59" t="s">
        <v>74</v>
      </c>
      <c r="H34" s="60" t="s">
        <v>75</v>
      </c>
      <c r="I34" s="61">
        <v>4.1900000000000004</v>
      </c>
      <c r="J34" s="62">
        <v>17697</v>
      </c>
      <c r="K34" s="62">
        <f t="shared" si="0"/>
        <v>74150.430000000008</v>
      </c>
      <c r="L34" s="63">
        <v>2</v>
      </c>
      <c r="M34" s="62">
        <f t="shared" si="1"/>
        <v>148300.86000000002</v>
      </c>
      <c r="N34" s="62">
        <f t="shared" si="2"/>
        <v>148301</v>
      </c>
      <c r="O34" s="64">
        <f t="shared" si="3"/>
        <v>74151</v>
      </c>
      <c r="P34" s="64">
        <f t="shared" si="4"/>
        <v>74150</v>
      </c>
      <c r="Q34" s="64">
        <f>ROUND(M34*C34*0.1, 0)</f>
        <v>14830</v>
      </c>
      <c r="R34" s="64">
        <f t="shared" si="5"/>
        <v>7415</v>
      </c>
      <c r="S34" s="64">
        <f t="shared" si="6"/>
        <v>7415</v>
      </c>
      <c r="T34" s="64"/>
      <c r="U34" s="64"/>
      <c r="V34" s="64"/>
      <c r="W34" s="65">
        <f t="array" ref="W34">SUM(ROUND(N34,0),ROUND(Q34,0),ROUND(T34:V34,0))</f>
        <v>163131</v>
      </c>
    </row>
    <row r="35" spans="1:23" s="29" customFormat="1" ht="11.25" x14ac:dyDescent="0.2">
      <c r="A35" s="57">
        <v>24</v>
      </c>
      <c r="B35" s="58" t="s">
        <v>85</v>
      </c>
      <c r="C35" s="59">
        <v>1</v>
      </c>
      <c r="D35" s="59" t="s">
        <v>34</v>
      </c>
      <c r="E35" s="59" t="s">
        <v>72</v>
      </c>
      <c r="F35" s="58" t="s">
        <v>86</v>
      </c>
      <c r="G35" s="59" t="s">
        <v>74</v>
      </c>
      <c r="H35" s="60" t="s">
        <v>75</v>
      </c>
      <c r="I35" s="61">
        <v>3.78</v>
      </c>
      <c r="J35" s="62">
        <v>17697</v>
      </c>
      <c r="K35" s="62">
        <f t="shared" si="0"/>
        <v>66894.66</v>
      </c>
      <c r="L35" s="63">
        <v>2</v>
      </c>
      <c r="M35" s="62">
        <f t="shared" si="1"/>
        <v>133789.32</v>
      </c>
      <c r="N35" s="62">
        <f t="shared" si="2"/>
        <v>133789</v>
      </c>
      <c r="O35" s="64">
        <f t="shared" si="3"/>
        <v>66895</v>
      </c>
      <c r="P35" s="64">
        <f t="shared" si="4"/>
        <v>66894</v>
      </c>
      <c r="Q35" s="64">
        <f>ROUND(M35*C35*0.1, 0)</f>
        <v>13379</v>
      </c>
      <c r="R35" s="64">
        <f t="shared" si="5"/>
        <v>6690</v>
      </c>
      <c r="S35" s="64">
        <f t="shared" si="6"/>
        <v>6689</v>
      </c>
      <c r="T35" s="64"/>
      <c r="U35" s="64"/>
      <c r="V35" s="64"/>
      <c r="W35" s="65">
        <f t="array" ref="W35">SUM(ROUND(N35,0),ROUND(Q35,0),ROUND(T35:V35,0))</f>
        <v>147168</v>
      </c>
    </row>
    <row r="36" spans="1:23" s="29" customFormat="1" ht="11.25" x14ac:dyDescent="0.2">
      <c r="A36" s="57">
        <v>25</v>
      </c>
      <c r="B36" s="58" t="s">
        <v>87</v>
      </c>
      <c r="C36" s="59">
        <v>1</v>
      </c>
      <c r="D36" s="59" t="s">
        <v>34</v>
      </c>
      <c r="E36" s="59"/>
      <c r="F36" s="58" t="s">
        <v>88</v>
      </c>
      <c r="G36" s="59" t="s">
        <v>60</v>
      </c>
      <c r="H36" s="60" t="s">
        <v>89</v>
      </c>
      <c r="I36" s="61">
        <v>5.18</v>
      </c>
      <c r="J36" s="62">
        <v>17697</v>
      </c>
      <c r="K36" s="62">
        <f t="shared" si="0"/>
        <v>91670.459999999992</v>
      </c>
      <c r="L36" s="63">
        <v>1.45</v>
      </c>
      <c r="M36" s="62">
        <f t="shared" si="1"/>
        <v>132922.16699999999</v>
      </c>
      <c r="N36" s="62">
        <f t="shared" si="2"/>
        <v>132922</v>
      </c>
      <c r="O36" s="64">
        <f t="shared" si="3"/>
        <v>91670</v>
      </c>
      <c r="P36" s="64">
        <f t="shared" si="4"/>
        <v>41252</v>
      </c>
      <c r="Q36" s="64">
        <f>ROUND(M36*C36*0.1, 0)</f>
        <v>13292</v>
      </c>
      <c r="R36" s="64">
        <f t="shared" si="5"/>
        <v>9167</v>
      </c>
      <c r="S36" s="64">
        <f t="shared" si="6"/>
        <v>4125</v>
      </c>
      <c r="T36" s="64">
        <f>5309.1</f>
        <v>5309.1</v>
      </c>
      <c r="U36" s="64"/>
      <c r="V36" s="64"/>
      <c r="W36" s="65">
        <f t="array" ref="W36">SUM(ROUND(N36,0),ROUND(Q36,0),ROUND(T36:V36,0))</f>
        <v>151523</v>
      </c>
    </row>
    <row r="37" spans="1:23" s="29" customFormat="1" ht="11.25" x14ac:dyDescent="0.2">
      <c r="A37" s="57">
        <v>26</v>
      </c>
      <c r="B37" s="58" t="s">
        <v>90</v>
      </c>
      <c r="C37" s="59">
        <v>1</v>
      </c>
      <c r="D37" s="59" t="s">
        <v>34</v>
      </c>
      <c r="E37" s="59"/>
      <c r="F37" s="58" t="s">
        <v>91</v>
      </c>
      <c r="G37" s="59" t="s">
        <v>60</v>
      </c>
      <c r="H37" s="60" t="s">
        <v>61</v>
      </c>
      <c r="I37" s="61">
        <v>4.2699999999999996</v>
      </c>
      <c r="J37" s="62">
        <v>17697</v>
      </c>
      <c r="K37" s="62">
        <f t="shared" si="0"/>
        <v>75566.189999999988</v>
      </c>
      <c r="L37" s="63">
        <v>1.45</v>
      </c>
      <c r="M37" s="62">
        <f t="shared" si="1"/>
        <v>109570.97549999999</v>
      </c>
      <c r="N37" s="62">
        <f t="shared" si="2"/>
        <v>109571</v>
      </c>
      <c r="O37" s="64">
        <f t="shared" si="3"/>
        <v>75566</v>
      </c>
      <c r="P37" s="64">
        <f t="shared" si="4"/>
        <v>34005</v>
      </c>
      <c r="Q37" s="64">
        <f>ROUND(M37*C37*0.1, 0)</f>
        <v>10957</v>
      </c>
      <c r="R37" s="64">
        <f t="shared" si="5"/>
        <v>7557</v>
      </c>
      <c r="S37" s="64">
        <f t="shared" si="6"/>
        <v>3400</v>
      </c>
      <c r="T37" s="64">
        <f>5309.1</f>
        <v>5309.1</v>
      </c>
      <c r="U37" s="64"/>
      <c r="V37" s="64"/>
      <c r="W37" s="65">
        <f t="array" ref="W37">SUM(ROUND(N37,0),ROUND(Q37,0),ROUND(T37:V37,0))</f>
        <v>125837</v>
      </c>
    </row>
    <row r="38" spans="1:23" s="29" customFormat="1" ht="11.25" x14ac:dyDescent="0.2">
      <c r="A38" s="57">
        <v>27</v>
      </c>
      <c r="B38" s="58" t="s">
        <v>92</v>
      </c>
      <c r="C38" s="59">
        <v>1</v>
      </c>
      <c r="D38" s="59" t="s">
        <v>93</v>
      </c>
      <c r="E38" s="59"/>
      <c r="F38" s="58" t="s">
        <v>94</v>
      </c>
      <c r="G38" s="59" t="s">
        <v>95</v>
      </c>
      <c r="H38" s="60" t="s">
        <v>89</v>
      </c>
      <c r="I38" s="61">
        <v>3.16</v>
      </c>
      <c r="J38" s="62">
        <v>17697</v>
      </c>
      <c r="K38" s="62">
        <f t="shared" si="0"/>
        <v>55922.520000000004</v>
      </c>
      <c r="L38" s="63">
        <v>1.45</v>
      </c>
      <c r="M38" s="62">
        <f t="shared" si="1"/>
        <v>81087.65400000001</v>
      </c>
      <c r="N38" s="62">
        <f t="shared" si="2"/>
        <v>81088</v>
      </c>
      <c r="O38" s="64">
        <f t="shared" si="3"/>
        <v>55923</v>
      </c>
      <c r="P38" s="64">
        <f t="shared" si="4"/>
        <v>25165</v>
      </c>
      <c r="Q38" s="64">
        <f>ROUND(M38*C38*0.1, 0)</f>
        <v>8109</v>
      </c>
      <c r="R38" s="64">
        <f t="shared" si="5"/>
        <v>5592</v>
      </c>
      <c r="S38" s="64">
        <f t="shared" si="6"/>
        <v>2517</v>
      </c>
      <c r="T38" s="64"/>
      <c r="U38" s="64"/>
      <c r="V38" s="64"/>
      <c r="W38" s="65">
        <f t="array" ref="W38">SUM(ROUND(N38,0),ROUND(Q38,0),ROUND(T38:V38,0))</f>
        <v>89197</v>
      </c>
    </row>
    <row r="39" spans="1:23" s="29" customFormat="1" ht="11.25" x14ac:dyDescent="0.2">
      <c r="A39" s="57">
        <v>28</v>
      </c>
      <c r="B39" s="58" t="s">
        <v>96</v>
      </c>
      <c r="C39" s="59">
        <v>1</v>
      </c>
      <c r="D39" s="59" t="s">
        <v>34</v>
      </c>
      <c r="E39" s="59"/>
      <c r="F39" s="58" t="s">
        <v>97</v>
      </c>
      <c r="G39" s="59" t="s">
        <v>95</v>
      </c>
      <c r="H39" s="60" t="s">
        <v>89</v>
      </c>
      <c r="I39" s="61">
        <v>3.08</v>
      </c>
      <c r="J39" s="62">
        <v>17697</v>
      </c>
      <c r="K39" s="62">
        <f t="shared" si="0"/>
        <v>54506.76</v>
      </c>
      <c r="L39" s="63">
        <v>1.45</v>
      </c>
      <c r="M39" s="62">
        <f t="shared" si="1"/>
        <v>79034.801999999996</v>
      </c>
      <c r="N39" s="62">
        <f t="shared" si="2"/>
        <v>79035</v>
      </c>
      <c r="O39" s="64">
        <f t="shared" si="3"/>
        <v>54507</v>
      </c>
      <c r="P39" s="64">
        <f t="shared" si="4"/>
        <v>24528</v>
      </c>
      <c r="Q39" s="64">
        <f>ROUND(M39*C39*0.1, 0)</f>
        <v>7903</v>
      </c>
      <c r="R39" s="64">
        <f t="shared" si="5"/>
        <v>5450</v>
      </c>
      <c r="S39" s="64">
        <f t="shared" si="6"/>
        <v>2453</v>
      </c>
      <c r="T39" s="64"/>
      <c r="U39" s="64"/>
      <c r="V39" s="64"/>
      <c r="W39" s="65">
        <f t="array" ref="W39">SUM(ROUND(N39,0),ROUND(Q39,0),ROUND(T39:V39,0))</f>
        <v>86938</v>
      </c>
    </row>
    <row r="40" spans="1:23" s="29" customFormat="1" ht="11.25" x14ac:dyDescent="0.2">
      <c r="A40" s="57">
        <v>29</v>
      </c>
      <c r="B40" s="58" t="s">
        <v>98</v>
      </c>
      <c r="C40" s="59">
        <v>0.5</v>
      </c>
      <c r="D40" s="59" t="s">
        <v>34</v>
      </c>
      <c r="E40" s="59" t="s">
        <v>72</v>
      </c>
      <c r="F40" s="58" t="s">
        <v>99</v>
      </c>
      <c r="G40" s="59" t="s">
        <v>78</v>
      </c>
      <c r="H40" s="60" t="s">
        <v>75</v>
      </c>
      <c r="I40" s="61">
        <v>4.2300000000000004</v>
      </c>
      <c r="J40" s="62">
        <v>17697</v>
      </c>
      <c r="K40" s="62">
        <f t="shared" si="0"/>
        <v>74858.310000000012</v>
      </c>
      <c r="L40" s="63">
        <v>2</v>
      </c>
      <c r="M40" s="62">
        <f t="shared" si="1"/>
        <v>149716.62000000002</v>
      </c>
      <c r="N40" s="62">
        <f t="shared" si="2"/>
        <v>74858</v>
      </c>
      <c r="O40" s="64">
        <f t="shared" si="3"/>
        <v>37429</v>
      </c>
      <c r="P40" s="64">
        <f t="shared" si="4"/>
        <v>37429</v>
      </c>
      <c r="Q40" s="64">
        <f>ROUND(M40*C40*0.1, 0)</f>
        <v>7486</v>
      </c>
      <c r="R40" s="64">
        <f t="shared" si="5"/>
        <v>3743</v>
      </c>
      <c r="S40" s="64">
        <f t="shared" si="6"/>
        <v>3743</v>
      </c>
      <c r="T40" s="64"/>
      <c r="U40" s="64"/>
      <c r="V40" s="64"/>
      <c r="W40" s="65">
        <f t="array" ref="W40">SUM(ROUND(N40,0),ROUND(Q40,0),ROUND(T40:V40,0))</f>
        <v>82344</v>
      </c>
    </row>
    <row r="41" spans="1:23" s="29" customFormat="1" ht="11.25" x14ac:dyDescent="0.2">
      <c r="A41" s="57">
        <v>30</v>
      </c>
      <c r="B41" s="58" t="s">
        <v>100</v>
      </c>
      <c r="C41" s="59">
        <v>0.5</v>
      </c>
      <c r="D41" s="59" t="s">
        <v>34</v>
      </c>
      <c r="E41" s="59" t="s">
        <v>72</v>
      </c>
      <c r="F41" s="58" t="s">
        <v>99</v>
      </c>
      <c r="G41" s="59" t="s">
        <v>78</v>
      </c>
      <c r="H41" s="60" t="s">
        <v>75</v>
      </c>
      <c r="I41" s="61">
        <v>4.2300000000000004</v>
      </c>
      <c r="J41" s="62">
        <v>17697</v>
      </c>
      <c r="K41" s="62">
        <f t="shared" si="0"/>
        <v>74858.310000000012</v>
      </c>
      <c r="L41" s="63">
        <v>2</v>
      </c>
      <c r="M41" s="62">
        <f t="shared" si="1"/>
        <v>149716.62000000002</v>
      </c>
      <c r="N41" s="62">
        <f t="shared" si="2"/>
        <v>74858</v>
      </c>
      <c r="O41" s="64">
        <f t="shared" si="3"/>
        <v>37429</v>
      </c>
      <c r="P41" s="64">
        <f t="shared" si="4"/>
        <v>37429</v>
      </c>
      <c r="Q41" s="64">
        <f>ROUND(M41*C41*0.1, 0)</f>
        <v>7486</v>
      </c>
      <c r="R41" s="64">
        <f t="shared" si="5"/>
        <v>3743</v>
      </c>
      <c r="S41" s="64">
        <f t="shared" si="6"/>
        <v>3743</v>
      </c>
      <c r="T41" s="64"/>
      <c r="U41" s="64"/>
      <c r="V41" s="64"/>
      <c r="W41" s="65">
        <f t="array" ref="W41">SUM(ROUND(N41,0),ROUND(Q41,0),ROUND(T41:V41,0))</f>
        <v>82344</v>
      </c>
    </row>
    <row r="42" spans="1:23" s="29" customFormat="1" ht="11.25" x14ac:dyDescent="0.2">
      <c r="A42" s="57">
        <v>31</v>
      </c>
      <c r="B42" s="58" t="s">
        <v>101</v>
      </c>
      <c r="C42" s="59">
        <v>1</v>
      </c>
      <c r="D42" s="59" t="s">
        <v>93</v>
      </c>
      <c r="E42" s="59" t="s">
        <v>72</v>
      </c>
      <c r="F42" s="58" t="s">
        <v>102</v>
      </c>
      <c r="G42" s="59" t="s">
        <v>60</v>
      </c>
      <c r="H42" s="60" t="s">
        <v>37</v>
      </c>
      <c r="I42" s="61">
        <v>3.65</v>
      </c>
      <c r="J42" s="62">
        <v>17697</v>
      </c>
      <c r="K42" s="62">
        <f t="shared" si="0"/>
        <v>64594.049999999996</v>
      </c>
      <c r="L42" s="63">
        <v>1.45</v>
      </c>
      <c r="M42" s="62">
        <f t="shared" si="1"/>
        <v>93661.372499999998</v>
      </c>
      <c r="N42" s="62">
        <f t="shared" si="2"/>
        <v>93661</v>
      </c>
      <c r="O42" s="64">
        <f t="shared" si="3"/>
        <v>64594</v>
      </c>
      <c r="P42" s="64">
        <f t="shared" si="4"/>
        <v>29067</v>
      </c>
      <c r="Q42" s="64">
        <f>ROUND(M42*C42*0.1, 0)</f>
        <v>9366</v>
      </c>
      <c r="R42" s="64">
        <f t="shared" si="5"/>
        <v>6459</v>
      </c>
      <c r="S42" s="64">
        <f t="shared" si="6"/>
        <v>2907</v>
      </c>
      <c r="T42" s="64"/>
      <c r="U42" s="64"/>
      <c r="V42" s="64"/>
      <c r="W42" s="65">
        <f t="array" ref="W42">SUM(ROUND(N42,0),ROUND(Q42,0),ROUND(T42:V42,0))</f>
        <v>103027</v>
      </c>
    </row>
    <row r="43" spans="1:23" s="29" customFormat="1" ht="11.25" x14ac:dyDescent="0.2">
      <c r="A43" s="57">
        <v>32</v>
      </c>
      <c r="B43" s="58" t="s">
        <v>103</v>
      </c>
      <c r="C43" s="59">
        <v>0.5</v>
      </c>
      <c r="D43" s="59" t="s">
        <v>34</v>
      </c>
      <c r="E43" s="59" t="s">
        <v>72</v>
      </c>
      <c r="F43" s="58" t="s">
        <v>104</v>
      </c>
      <c r="G43" s="59" t="s">
        <v>60</v>
      </c>
      <c r="H43" s="60" t="s">
        <v>61</v>
      </c>
      <c r="I43" s="61">
        <v>4.46</v>
      </c>
      <c r="J43" s="62">
        <v>17697</v>
      </c>
      <c r="K43" s="62">
        <f t="shared" si="0"/>
        <v>78928.62</v>
      </c>
      <c r="L43" s="63">
        <v>1.45</v>
      </c>
      <c r="M43" s="62">
        <f t="shared" si="1"/>
        <v>114446.499</v>
      </c>
      <c r="N43" s="62">
        <f t="shared" si="2"/>
        <v>57223</v>
      </c>
      <c r="O43" s="64">
        <f t="shared" si="3"/>
        <v>39464</v>
      </c>
      <c r="P43" s="64">
        <f t="shared" si="4"/>
        <v>17759</v>
      </c>
      <c r="Q43" s="64">
        <f>ROUND(M43*C43*0.1, 0)</f>
        <v>5722</v>
      </c>
      <c r="R43" s="64">
        <f t="shared" si="5"/>
        <v>3946</v>
      </c>
      <c r="S43" s="64">
        <f t="shared" si="6"/>
        <v>1776</v>
      </c>
      <c r="T43" s="64"/>
      <c r="U43" s="64"/>
      <c r="V43" s="64"/>
      <c r="W43" s="65">
        <f t="array" ref="W43">SUM(ROUND(N43,0),ROUND(Q43,0),ROUND(T43:V43,0))</f>
        <v>62945</v>
      </c>
    </row>
    <row r="44" spans="1:23" s="29" customFormat="1" ht="11.25" x14ac:dyDescent="0.2">
      <c r="A44" s="57">
        <v>33</v>
      </c>
      <c r="B44" s="58" t="s">
        <v>105</v>
      </c>
      <c r="C44" s="59">
        <v>0.5</v>
      </c>
      <c r="D44" s="59" t="s">
        <v>34</v>
      </c>
      <c r="E44" s="59" t="s">
        <v>72</v>
      </c>
      <c r="F44" s="58" t="s">
        <v>106</v>
      </c>
      <c r="G44" s="59" t="s">
        <v>60</v>
      </c>
      <c r="H44" s="60" t="s">
        <v>61</v>
      </c>
      <c r="I44" s="61">
        <v>4.46</v>
      </c>
      <c r="J44" s="62">
        <v>17697</v>
      </c>
      <c r="K44" s="62">
        <f t="shared" si="0"/>
        <v>78928.62</v>
      </c>
      <c r="L44" s="63">
        <v>1.45</v>
      </c>
      <c r="M44" s="62">
        <f t="shared" si="1"/>
        <v>114446.499</v>
      </c>
      <c r="N44" s="62">
        <f t="shared" si="2"/>
        <v>57223</v>
      </c>
      <c r="O44" s="64">
        <f t="shared" si="3"/>
        <v>39464</v>
      </c>
      <c r="P44" s="64">
        <f t="shared" si="4"/>
        <v>17759</v>
      </c>
      <c r="Q44" s="64">
        <f>ROUND(M44*C44*0.1, 0)</f>
        <v>5722</v>
      </c>
      <c r="R44" s="64">
        <f t="shared" si="5"/>
        <v>3946</v>
      </c>
      <c r="S44" s="64">
        <f t="shared" si="6"/>
        <v>1776</v>
      </c>
      <c r="T44" s="64"/>
      <c r="U44" s="64"/>
      <c r="V44" s="64"/>
      <c r="W44" s="65">
        <f t="array" ref="W44">SUM(ROUND(N44,0),ROUND(Q44,0),ROUND(T44:V44,0))</f>
        <v>62945</v>
      </c>
    </row>
    <row r="45" spans="1:23" s="29" customFormat="1" ht="11.25" x14ac:dyDescent="0.2">
      <c r="A45" s="57">
        <v>34</v>
      </c>
      <c r="B45" s="58" t="s">
        <v>107</v>
      </c>
      <c r="C45" s="59">
        <v>1</v>
      </c>
      <c r="D45" s="59" t="s">
        <v>34</v>
      </c>
      <c r="E45" s="59" t="s">
        <v>72</v>
      </c>
      <c r="F45" s="58" t="s">
        <v>108</v>
      </c>
      <c r="G45" s="59" t="s">
        <v>60</v>
      </c>
      <c r="H45" s="60" t="s">
        <v>61</v>
      </c>
      <c r="I45" s="61">
        <v>4.43</v>
      </c>
      <c r="J45" s="62">
        <v>17697</v>
      </c>
      <c r="K45" s="62">
        <f t="shared" si="0"/>
        <v>78397.709999999992</v>
      </c>
      <c r="L45" s="63">
        <v>1.45</v>
      </c>
      <c r="M45" s="62">
        <f t="shared" si="1"/>
        <v>113676.67949999998</v>
      </c>
      <c r="N45" s="62">
        <f t="shared" si="2"/>
        <v>113677</v>
      </c>
      <c r="O45" s="64">
        <f t="shared" si="3"/>
        <v>78398</v>
      </c>
      <c r="P45" s="64">
        <f t="shared" si="4"/>
        <v>35279</v>
      </c>
      <c r="Q45" s="64">
        <f>ROUND(M45*C45*0.1, 0)</f>
        <v>11368</v>
      </c>
      <c r="R45" s="64">
        <f t="shared" si="5"/>
        <v>7840</v>
      </c>
      <c r="S45" s="64">
        <f t="shared" si="6"/>
        <v>3528</v>
      </c>
      <c r="T45" s="64"/>
      <c r="U45" s="64"/>
      <c r="V45" s="64"/>
      <c r="W45" s="65">
        <f t="array" ref="W45">SUM(ROUND(N45,0),ROUND(Q45,0),ROUND(T45:V45,0))</f>
        <v>125045</v>
      </c>
    </row>
    <row r="46" spans="1:23" s="29" customFormat="1" ht="11.25" x14ac:dyDescent="0.2">
      <c r="A46" s="57">
        <v>35</v>
      </c>
      <c r="B46" s="58" t="s">
        <v>109</v>
      </c>
      <c r="C46" s="59">
        <v>1</v>
      </c>
      <c r="D46" s="59" t="s">
        <v>34</v>
      </c>
      <c r="E46" s="59" t="s">
        <v>72</v>
      </c>
      <c r="F46" s="58" t="s">
        <v>110</v>
      </c>
      <c r="G46" s="59" t="s">
        <v>60</v>
      </c>
      <c r="H46" s="60" t="s">
        <v>61</v>
      </c>
      <c r="I46" s="61">
        <v>4.6100000000000003</v>
      </c>
      <c r="J46" s="62">
        <v>17697</v>
      </c>
      <c r="K46" s="62">
        <f t="shared" si="0"/>
        <v>81583.170000000013</v>
      </c>
      <c r="L46" s="63">
        <v>1.45</v>
      </c>
      <c r="M46" s="62">
        <f t="shared" si="1"/>
        <v>118295.59650000001</v>
      </c>
      <c r="N46" s="62">
        <f t="shared" si="2"/>
        <v>118296</v>
      </c>
      <c r="O46" s="64">
        <f t="shared" si="3"/>
        <v>81583</v>
      </c>
      <c r="P46" s="64">
        <f t="shared" si="4"/>
        <v>36713</v>
      </c>
      <c r="Q46" s="64">
        <f>ROUND(M46*C46*0.1, 0)</f>
        <v>11830</v>
      </c>
      <c r="R46" s="64">
        <f t="shared" si="5"/>
        <v>8159</v>
      </c>
      <c r="S46" s="64">
        <f t="shared" si="6"/>
        <v>3671</v>
      </c>
      <c r="T46" s="64"/>
      <c r="U46" s="64"/>
      <c r="V46" s="64"/>
      <c r="W46" s="65">
        <f t="array" ref="W46">SUM(ROUND(N46,0),ROUND(Q46,0),ROUND(T46:V46,0))</f>
        <v>130126</v>
      </c>
    </row>
    <row r="47" spans="1:23" s="29" customFormat="1" ht="11.25" x14ac:dyDescent="0.2">
      <c r="A47" s="57">
        <v>36</v>
      </c>
      <c r="B47" s="58" t="s">
        <v>111</v>
      </c>
      <c r="C47" s="59">
        <v>0.5</v>
      </c>
      <c r="D47" s="59" t="s">
        <v>34</v>
      </c>
      <c r="E47" s="59" t="s">
        <v>72</v>
      </c>
      <c r="F47" s="58" t="s">
        <v>112</v>
      </c>
      <c r="G47" s="59" t="s">
        <v>74</v>
      </c>
      <c r="H47" s="60" t="s">
        <v>75</v>
      </c>
      <c r="I47" s="61">
        <v>3.78</v>
      </c>
      <c r="J47" s="62">
        <v>17697</v>
      </c>
      <c r="K47" s="62">
        <f t="shared" si="0"/>
        <v>66894.66</v>
      </c>
      <c r="L47" s="63">
        <v>2</v>
      </c>
      <c r="M47" s="62">
        <f t="shared" si="1"/>
        <v>133789.32</v>
      </c>
      <c r="N47" s="62">
        <f t="shared" si="2"/>
        <v>66895</v>
      </c>
      <c r="O47" s="64">
        <f t="shared" si="3"/>
        <v>33448</v>
      </c>
      <c r="P47" s="64">
        <f t="shared" si="4"/>
        <v>33447</v>
      </c>
      <c r="Q47" s="64">
        <f>ROUND(M47*C47*0.1, 0)</f>
        <v>6689</v>
      </c>
      <c r="R47" s="64">
        <f t="shared" si="5"/>
        <v>3345</v>
      </c>
      <c r="S47" s="64">
        <f t="shared" si="6"/>
        <v>3344</v>
      </c>
      <c r="T47" s="64"/>
      <c r="U47" s="64"/>
      <c r="V47" s="64"/>
      <c r="W47" s="65">
        <f t="array" ref="W47">SUM(ROUND(N47,0),ROUND(Q47,0),ROUND(T47:V47,0))</f>
        <v>73584</v>
      </c>
    </row>
    <row r="48" spans="1:23" s="29" customFormat="1" ht="11.25" x14ac:dyDescent="0.2">
      <c r="A48" s="57">
        <v>37</v>
      </c>
      <c r="B48" s="58" t="s">
        <v>113</v>
      </c>
      <c r="C48" s="59">
        <v>1.5</v>
      </c>
      <c r="D48" s="59" t="s">
        <v>34</v>
      </c>
      <c r="E48" s="59" t="s">
        <v>72</v>
      </c>
      <c r="F48" s="58" t="s">
        <v>114</v>
      </c>
      <c r="G48" s="59" t="s">
        <v>74</v>
      </c>
      <c r="H48" s="60" t="s">
        <v>75</v>
      </c>
      <c r="I48" s="61">
        <v>3.78</v>
      </c>
      <c r="J48" s="62">
        <v>17697</v>
      </c>
      <c r="K48" s="62">
        <f t="shared" si="0"/>
        <v>66894.66</v>
      </c>
      <c r="L48" s="63">
        <v>2</v>
      </c>
      <c r="M48" s="62">
        <f t="shared" si="1"/>
        <v>133789.32</v>
      </c>
      <c r="N48" s="62">
        <f t="shared" si="2"/>
        <v>200684</v>
      </c>
      <c r="O48" s="64">
        <f t="shared" si="3"/>
        <v>100342</v>
      </c>
      <c r="P48" s="64">
        <f t="shared" si="4"/>
        <v>100342</v>
      </c>
      <c r="Q48" s="64">
        <f>ROUND(M48*C48*0.1, 0)</f>
        <v>20068</v>
      </c>
      <c r="R48" s="64">
        <f t="shared" si="5"/>
        <v>10034</v>
      </c>
      <c r="S48" s="64">
        <f t="shared" si="6"/>
        <v>10034</v>
      </c>
      <c r="T48" s="64"/>
      <c r="U48" s="64"/>
      <c r="V48" s="64"/>
      <c r="W48" s="65">
        <f t="array" ref="W48">SUM(ROUND(N48,0),ROUND(Q48,0),ROUND(T48:V48,0))</f>
        <v>220752</v>
      </c>
    </row>
    <row r="49" spans="1:23" s="29" customFormat="1" ht="11.25" x14ac:dyDescent="0.2">
      <c r="A49" s="57">
        <v>38</v>
      </c>
      <c r="B49" s="58" t="s">
        <v>113</v>
      </c>
      <c r="C49" s="59">
        <v>1.5</v>
      </c>
      <c r="D49" s="59" t="s">
        <v>34</v>
      </c>
      <c r="E49" s="59" t="s">
        <v>72</v>
      </c>
      <c r="F49" s="58" t="s">
        <v>115</v>
      </c>
      <c r="G49" s="59" t="s">
        <v>74</v>
      </c>
      <c r="H49" s="60" t="s">
        <v>75</v>
      </c>
      <c r="I49" s="61">
        <v>4.1900000000000004</v>
      </c>
      <c r="J49" s="62">
        <v>17697</v>
      </c>
      <c r="K49" s="62">
        <f t="shared" si="0"/>
        <v>74150.430000000008</v>
      </c>
      <c r="L49" s="63">
        <v>2</v>
      </c>
      <c r="M49" s="62">
        <f t="shared" si="1"/>
        <v>148300.86000000002</v>
      </c>
      <c r="N49" s="62">
        <f t="shared" si="2"/>
        <v>222451</v>
      </c>
      <c r="O49" s="64">
        <f t="shared" si="3"/>
        <v>111226</v>
      </c>
      <c r="P49" s="64">
        <f t="shared" si="4"/>
        <v>111225</v>
      </c>
      <c r="Q49" s="64">
        <f>ROUND(M49*C49*0.1, 0)</f>
        <v>22245</v>
      </c>
      <c r="R49" s="64">
        <f t="shared" si="5"/>
        <v>11123</v>
      </c>
      <c r="S49" s="64">
        <f t="shared" si="6"/>
        <v>11122</v>
      </c>
      <c r="T49" s="64"/>
      <c r="U49" s="64"/>
      <c r="V49" s="64"/>
      <c r="W49" s="65">
        <f t="array" ref="W49">SUM(ROUND(N49,0),ROUND(Q49,0),ROUND(T49:V49,0))</f>
        <v>244696</v>
      </c>
    </row>
    <row r="50" spans="1:23" s="29" customFormat="1" ht="11.25" x14ac:dyDescent="0.2">
      <c r="A50" s="57">
        <v>39</v>
      </c>
      <c r="B50" s="58" t="s">
        <v>113</v>
      </c>
      <c r="C50" s="59">
        <v>1.5</v>
      </c>
      <c r="D50" s="59" t="s">
        <v>34</v>
      </c>
      <c r="E50" s="59" t="s">
        <v>72</v>
      </c>
      <c r="F50" s="58" t="s">
        <v>116</v>
      </c>
      <c r="G50" s="59" t="s">
        <v>74</v>
      </c>
      <c r="H50" s="60" t="s">
        <v>75</v>
      </c>
      <c r="I50" s="61">
        <v>3.71</v>
      </c>
      <c r="J50" s="62">
        <v>17697</v>
      </c>
      <c r="K50" s="62">
        <f t="shared" si="0"/>
        <v>65655.87</v>
      </c>
      <c r="L50" s="63">
        <v>2</v>
      </c>
      <c r="M50" s="62">
        <f t="shared" si="1"/>
        <v>131311.74</v>
      </c>
      <c r="N50" s="62">
        <f t="shared" si="2"/>
        <v>196968</v>
      </c>
      <c r="O50" s="64">
        <f t="shared" si="3"/>
        <v>98484</v>
      </c>
      <c r="P50" s="64">
        <f t="shared" si="4"/>
        <v>98484</v>
      </c>
      <c r="Q50" s="64">
        <f>ROUND(M50*C50*0.1, 0)</f>
        <v>19697</v>
      </c>
      <c r="R50" s="64">
        <f t="shared" si="5"/>
        <v>9849</v>
      </c>
      <c r="S50" s="64">
        <f t="shared" si="6"/>
        <v>9848</v>
      </c>
      <c r="T50" s="64"/>
      <c r="U50" s="64"/>
      <c r="V50" s="64"/>
      <c r="W50" s="65">
        <f t="array" ref="W50">SUM(ROUND(N50,0),ROUND(Q50,0),ROUND(T50:V50,0))</f>
        <v>216665</v>
      </c>
    </row>
    <row r="51" spans="1:23" s="29" customFormat="1" ht="11.25" x14ac:dyDescent="0.2">
      <c r="A51" s="57">
        <v>40</v>
      </c>
      <c r="B51" s="58" t="s">
        <v>113</v>
      </c>
      <c r="C51" s="59">
        <v>0.5</v>
      </c>
      <c r="D51" s="59" t="s">
        <v>93</v>
      </c>
      <c r="E51" s="59" t="s">
        <v>72</v>
      </c>
      <c r="F51" s="58" t="s">
        <v>117</v>
      </c>
      <c r="G51" s="59" t="s">
        <v>118</v>
      </c>
      <c r="H51" s="60" t="s">
        <v>75</v>
      </c>
      <c r="I51" s="61">
        <v>3.73</v>
      </c>
      <c r="J51" s="62">
        <v>17697</v>
      </c>
      <c r="K51" s="62">
        <f t="shared" si="0"/>
        <v>66009.81</v>
      </c>
      <c r="L51" s="63">
        <v>2</v>
      </c>
      <c r="M51" s="62">
        <f t="shared" si="1"/>
        <v>132019.62</v>
      </c>
      <c r="N51" s="62">
        <f t="shared" si="2"/>
        <v>66010</v>
      </c>
      <c r="O51" s="64">
        <f t="shared" si="3"/>
        <v>33005</v>
      </c>
      <c r="P51" s="64">
        <f t="shared" si="4"/>
        <v>33005</v>
      </c>
      <c r="Q51" s="64">
        <f>ROUND(M51*C51*0.1, 0)</f>
        <v>6601</v>
      </c>
      <c r="R51" s="64">
        <f t="shared" si="5"/>
        <v>3301</v>
      </c>
      <c r="S51" s="64">
        <f t="shared" si="6"/>
        <v>3300</v>
      </c>
      <c r="T51" s="64"/>
      <c r="U51" s="64"/>
      <c r="V51" s="64"/>
      <c r="W51" s="65">
        <f t="array" ref="W51">SUM(ROUND(N51,0),ROUND(Q51,0),ROUND(T51:V51,0))</f>
        <v>72611</v>
      </c>
    </row>
    <row r="52" spans="1:23" s="29" customFormat="1" ht="11.25" x14ac:dyDescent="0.2">
      <c r="A52" s="57">
        <v>41</v>
      </c>
      <c r="B52" s="58" t="s">
        <v>113</v>
      </c>
      <c r="C52" s="59">
        <v>0.25</v>
      </c>
      <c r="D52" s="59" t="s">
        <v>34</v>
      </c>
      <c r="E52" s="59" t="s">
        <v>72</v>
      </c>
      <c r="F52" s="58" t="s">
        <v>119</v>
      </c>
      <c r="G52" s="59" t="s">
        <v>74</v>
      </c>
      <c r="H52" s="60" t="s">
        <v>75</v>
      </c>
      <c r="I52" s="61">
        <v>4</v>
      </c>
      <c r="J52" s="62">
        <v>17697</v>
      </c>
      <c r="K52" s="62">
        <f t="shared" si="0"/>
        <v>70788</v>
      </c>
      <c r="L52" s="63">
        <v>2</v>
      </c>
      <c r="M52" s="62">
        <f t="shared" si="1"/>
        <v>141576</v>
      </c>
      <c r="N52" s="62">
        <f t="shared" si="2"/>
        <v>35394</v>
      </c>
      <c r="O52" s="64">
        <f t="shared" si="3"/>
        <v>17697</v>
      </c>
      <c r="P52" s="64">
        <f t="shared" si="4"/>
        <v>17697</v>
      </c>
      <c r="Q52" s="64">
        <f>ROUND(M52*C52*0.1, 0)</f>
        <v>3539</v>
      </c>
      <c r="R52" s="64">
        <f t="shared" si="5"/>
        <v>1770</v>
      </c>
      <c r="S52" s="64">
        <f t="shared" si="6"/>
        <v>1769</v>
      </c>
      <c r="T52" s="64"/>
      <c r="U52" s="64"/>
      <c r="V52" s="64"/>
      <c r="W52" s="65">
        <f t="array" ref="W52">SUM(ROUND(N52,0),ROUND(Q52,0),ROUND(T52:V52,0))</f>
        <v>38933</v>
      </c>
    </row>
    <row r="53" spans="1:23" s="29" customFormat="1" ht="11.25" x14ac:dyDescent="0.2">
      <c r="A53" s="57">
        <v>42</v>
      </c>
      <c r="B53" s="58" t="s">
        <v>113</v>
      </c>
      <c r="C53" s="59">
        <v>1.25</v>
      </c>
      <c r="D53" s="59" t="s">
        <v>34</v>
      </c>
      <c r="E53" s="59" t="s">
        <v>72</v>
      </c>
      <c r="F53" s="58" t="s">
        <v>63</v>
      </c>
      <c r="G53" s="59" t="s">
        <v>74</v>
      </c>
      <c r="H53" s="60" t="s">
        <v>75</v>
      </c>
      <c r="I53" s="61">
        <v>4.1900000000000004</v>
      </c>
      <c r="J53" s="62">
        <v>17697</v>
      </c>
      <c r="K53" s="62">
        <f t="shared" si="0"/>
        <v>74150.430000000008</v>
      </c>
      <c r="L53" s="63">
        <v>2</v>
      </c>
      <c r="M53" s="62">
        <f t="shared" si="1"/>
        <v>148300.86000000002</v>
      </c>
      <c r="N53" s="62">
        <f t="shared" si="2"/>
        <v>185376</v>
      </c>
      <c r="O53" s="64">
        <f t="shared" si="3"/>
        <v>92688</v>
      </c>
      <c r="P53" s="64">
        <f t="shared" si="4"/>
        <v>92688</v>
      </c>
      <c r="Q53" s="64">
        <f>ROUND(M53*C53*0.1, 0)</f>
        <v>18538</v>
      </c>
      <c r="R53" s="64">
        <f t="shared" si="5"/>
        <v>9269</v>
      </c>
      <c r="S53" s="64">
        <f t="shared" si="6"/>
        <v>9269</v>
      </c>
      <c r="T53" s="64"/>
      <c r="U53" s="64"/>
      <c r="V53" s="64"/>
      <c r="W53" s="65">
        <f t="array" ref="W53">SUM(ROUND(N53,0),ROUND(Q53,0),ROUND(T53:V53,0))</f>
        <v>203914</v>
      </c>
    </row>
    <row r="54" spans="1:23" s="29" customFormat="1" ht="11.25" x14ac:dyDescent="0.2">
      <c r="A54" s="57">
        <v>43</v>
      </c>
      <c r="B54" s="58" t="s">
        <v>120</v>
      </c>
      <c r="C54" s="59">
        <v>2</v>
      </c>
      <c r="D54" s="59" t="s">
        <v>93</v>
      </c>
      <c r="E54" s="59"/>
      <c r="F54" s="58" t="s">
        <v>121</v>
      </c>
      <c r="G54" s="59">
        <v>3</v>
      </c>
      <c r="H54" s="60" t="s">
        <v>122</v>
      </c>
      <c r="I54" s="61">
        <v>2.84</v>
      </c>
      <c r="J54" s="62">
        <v>17697</v>
      </c>
      <c r="K54" s="62">
        <f t="shared" si="0"/>
        <v>50259.479999999996</v>
      </c>
      <c r="L54" s="63">
        <v>1.45</v>
      </c>
      <c r="M54" s="62">
        <f t="shared" si="1"/>
        <v>72876.245999999985</v>
      </c>
      <c r="N54" s="62">
        <f t="shared" si="2"/>
        <v>145752</v>
      </c>
      <c r="O54" s="64">
        <f t="shared" si="3"/>
        <v>100519</v>
      </c>
      <c r="P54" s="64">
        <f t="shared" si="4"/>
        <v>45233</v>
      </c>
      <c r="Q54" s="64">
        <f>ROUND(M54*C54*0.1, 0)</f>
        <v>14575</v>
      </c>
      <c r="R54" s="64">
        <f t="shared" si="5"/>
        <v>10052</v>
      </c>
      <c r="S54" s="64">
        <f t="shared" si="6"/>
        <v>4523</v>
      </c>
      <c r="T54" s="64"/>
      <c r="U54" s="64"/>
      <c r="V54" s="64"/>
      <c r="W54" s="65">
        <f t="array" ref="W54">SUM(ROUND(N54,0),ROUND(Q54,0),ROUND(T54:V54,0))</f>
        <v>160327</v>
      </c>
    </row>
    <row r="55" spans="1:23" s="29" customFormat="1" ht="11.25" x14ac:dyDescent="0.2">
      <c r="A55" s="57">
        <v>44</v>
      </c>
      <c r="B55" s="58" t="s">
        <v>123</v>
      </c>
      <c r="C55" s="59">
        <v>1</v>
      </c>
      <c r="D55" s="59" t="s">
        <v>93</v>
      </c>
      <c r="E55" s="59"/>
      <c r="F55" s="58" t="s">
        <v>108</v>
      </c>
      <c r="G55" s="59">
        <v>3</v>
      </c>
      <c r="H55" s="60" t="s">
        <v>122</v>
      </c>
      <c r="I55" s="61">
        <v>2.84</v>
      </c>
      <c r="J55" s="62">
        <v>17697</v>
      </c>
      <c r="K55" s="62">
        <f t="shared" si="0"/>
        <v>50259.479999999996</v>
      </c>
      <c r="L55" s="63">
        <v>1.45</v>
      </c>
      <c r="M55" s="62">
        <f t="shared" si="1"/>
        <v>72876.245999999985</v>
      </c>
      <c r="N55" s="62">
        <f t="shared" si="2"/>
        <v>72876</v>
      </c>
      <c r="O55" s="64">
        <f t="shared" si="3"/>
        <v>50259</v>
      </c>
      <c r="P55" s="64">
        <f t="shared" si="4"/>
        <v>22617</v>
      </c>
      <c r="Q55" s="64">
        <f>ROUND(M55*C55*0.1, 0)</f>
        <v>7288</v>
      </c>
      <c r="R55" s="64">
        <f t="shared" si="5"/>
        <v>5026</v>
      </c>
      <c r="S55" s="64">
        <f t="shared" si="6"/>
        <v>2262</v>
      </c>
      <c r="T55" s="64"/>
      <c r="U55" s="64"/>
      <c r="V55" s="64"/>
      <c r="W55" s="65">
        <f t="array" ref="W55">SUM(ROUND(N55,0),ROUND(Q55,0),ROUND(T55:V55,0))</f>
        <v>80164</v>
      </c>
    </row>
    <row r="56" spans="1:23" s="29" customFormat="1" ht="11.25" x14ac:dyDescent="0.2">
      <c r="A56" s="57">
        <v>45</v>
      </c>
      <c r="B56" s="58" t="s">
        <v>124</v>
      </c>
      <c r="C56" s="59">
        <v>1.5</v>
      </c>
      <c r="D56" s="59" t="s">
        <v>93</v>
      </c>
      <c r="E56" s="59"/>
      <c r="F56" s="58" t="s">
        <v>125</v>
      </c>
      <c r="G56" s="59">
        <v>1</v>
      </c>
      <c r="H56" s="60" t="s">
        <v>122</v>
      </c>
      <c r="I56" s="61">
        <v>2.77</v>
      </c>
      <c r="J56" s="62">
        <v>17697</v>
      </c>
      <c r="K56" s="62">
        <f t="shared" si="0"/>
        <v>49020.69</v>
      </c>
      <c r="L56" s="63">
        <v>1.45</v>
      </c>
      <c r="M56" s="62">
        <f t="shared" si="1"/>
        <v>71080.000499999995</v>
      </c>
      <c r="N56" s="62">
        <f t="shared" si="2"/>
        <v>106620</v>
      </c>
      <c r="O56" s="64">
        <f t="shared" si="3"/>
        <v>73531</v>
      </c>
      <c r="P56" s="64">
        <f t="shared" si="4"/>
        <v>33089</v>
      </c>
      <c r="Q56" s="64">
        <f>ROUND(M56*C56*0.1, 0)</f>
        <v>10662</v>
      </c>
      <c r="R56" s="64">
        <f t="shared" si="5"/>
        <v>7353</v>
      </c>
      <c r="S56" s="64">
        <f t="shared" si="6"/>
        <v>3309</v>
      </c>
      <c r="T56" s="64"/>
      <c r="U56" s="64"/>
      <c r="V56" s="64"/>
      <c r="W56" s="65">
        <f t="array" ref="W56">SUM(ROUND(N56,0),ROUND(Q56,0),ROUND(T56:V56,0))</f>
        <v>117282</v>
      </c>
    </row>
    <row r="57" spans="1:23" s="29" customFormat="1" ht="11.25" x14ac:dyDescent="0.2">
      <c r="A57" s="57">
        <v>46</v>
      </c>
      <c r="B57" s="58" t="s">
        <v>126</v>
      </c>
      <c r="C57" s="59">
        <v>2</v>
      </c>
      <c r="D57" s="59" t="s">
        <v>93</v>
      </c>
      <c r="E57" s="59"/>
      <c r="F57" s="58" t="s">
        <v>112</v>
      </c>
      <c r="G57" s="59">
        <v>1</v>
      </c>
      <c r="H57" s="60" t="s">
        <v>122</v>
      </c>
      <c r="I57" s="61">
        <v>2.77</v>
      </c>
      <c r="J57" s="62">
        <v>17697</v>
      </c>
      <c r="K57" s="62">
        <f t="shared" si="0"/>
        <v>49020.69</v>
      </c>
      <c r="L57" s="63">
        <v>1.45</v>
      </c>
      <c r="M57" s="62">
        <f t="shared" si="1"/>
        <v>71080.000499999995</v>
      </c>
      <c r="N57" s="62">
        <f t="shared" si="2"/>
        <v>142160</v>
      </c>
      <c r="O57" s="64">
        <f t="shared" si="3"/>
        <v>98041</v>
      </c>
      <c r="P57" s="64">
        <f t="shared" si="4"/>
        <v>44119</v>
      </c>
      <c r="Q57" s="64">
        <f>ROUND(M57*C57*0.1, 0)</f>
        <v>14216</v>
      </c>
      <c r="R57" s="64">
        <f t="shared" si="5"/>
        <v>9804</v>
      </c>
      <c r="S57" s="64">
        <f t="shared" si="6"/>
        <v>4412</v>
      </c>
      <c r="T57" s="64"/>
      <c r="U57" s="64"/>
      <c r="V57" s="64"/>
      <c r="W57" s="65">
        <f t="array" ref="W57">SUM(ROUND(N57,0),ROUND(Q57,0),ROUND(T57:V57,0))</f>
        <v>156376</v>
      </c>
    </row>
    <row r="58" spans="1:23" s="29" customFormat="1" ht="11.25" x14ac:dyDescent="0.2">
      <c r="A58" s="57">
        <v>47</v>
      </c>
      <c r="B58" s="58" t="s">
        <v>127</v>
      </c>
      <c r="C58" s="59">
        <v>1</v>
      </c>
      <c r="D58" s="59" t="s">
        <v>93</v>
      </c>
      <c r="E58" s="59"/>
      <c r="F58" s="58" t="s">
        <v>128</v>
      </c>
      <c r="G58" s="59">
        <v>3</v>
      </c>
      <c r="H58" s="60" t="s">
        <v>122</v>
      </c>
      <c r="I58" s="61">
        <v>2.84</v>
      </c>
      <c r="J58" s="62">
        <v>17697</v>
      </c>
      <c r="K58" s="62">
        <f t="shared" si="0"/>
        <v>50259.479999999996</v>
      </c>
      <c r="L58" s="63">
        <v>1.45</v>
      </c>
      <c r="M58" s="62">
        <f t="shared" si="1"/>
        <v>72876.245999999985</v>
      </c>
      <c r="N58" s="62">
        <f t="shared" si="2"/>
        <v>72876</v>
      </c>
      <c r="O58" s="64">
        <f t="shared" si="3"/>
        <v>50259</v>
      </c>
      <c r="P58" s="64">
        <f t="shared" si="4"/>
        <v>22617</v>
      </c>
      <c r="Q58" s="64">
        <f>ROUND(M58*C58*0.1, 0)</f>
        <v>7288</v>
      </c>
      <c r="R58" s="64">
        <f t="shared" si="5"/>
        <v>5026</v>
      </c>
      <c r="S58" s="64">
        <f t="shared" si="6"/>
        <v>2262</v>
      </c>
      <c r="T58" s="64"/>
      <c r="U58" s="64"/>
      <c r="V58" s="64"/>
      <c r="W58" s="65">
        <f t="array" ref="W58">SUM(ROUND(N58,0),ROUND(Q58,0),ROUND(T58:V58,0))</f>
        <v>80164</v>
      </c>
    </row>
    <row r="59" spans="1:23" s="29" customFormat="1" ht="11.25" x14ac:dyDescent="0.2">
      <c r="A59" s="57">
        <v>48</v>
      </c>
      <c r="B59" s="58" t="s">
        <v>129</v>
      </c>
      <c r="C59" s="59">
        <v>1</v>
      </c>
      <c r="D59" s="59" t="s">
        <v>130</v>
      </c>
      <c r="E59" s="59"/>
      <c r="F59" s="58" t="s">
        <v>131</v>
      </c>
      <c r="G59" s="59">
        <v>3</v>
      </c>
      <c r="H59" s="60" t="s">
        <v>122</v>
      </c>
      <c r="I59" s="61">
        <v>2.84</v>
      </c>
      <c r="J59" s="62">
        <v>17697</v>
      </c>
      <c r="K59" s="62">
        <f t="shared" si="0"/>
        <v>50259.479999999996</v>
      </c>
      <c r="L59" s="63">
        <v>1.45</v>
      </c>
      <c r="M59" s="62">
        <f t="shared" si="1"/>
        <v>72876.245999999985</v>
      </c>
      <c r="N59" s="62">
        <f t="shared" si="2"/>
        <v>72876</v>
      </c>
      <c r="O59" s="64">
        <f t="shared" si="3"/>
        <v>50259</v>
      </c>
      <c r="P59" s="64">
        <f t="shared" si="4"/>
        <v>22617</v>
      </c>
      <c r="Q59" s="64">
        <f>ROUND(M59*C59*0.1, 0)</f>
        <v>7288</v>
      </c>
      <c r="R59" s="64">
        <f t="shared" si="5"/>
        <v>5026</v>
      </c>
      <c r="S59" s="64">
        <f t="shared" si="6"/>
        <v>2262</v>
      </c>
      <c r="T59" s="64"/>
      <c r="U59" s="64"/>
      <c r="V59" s="64"/>
      <c r="W59" s="65">
        <f t="array" ref="W59">SUM(ROUND(N59,0),ROUND(Q59,0),ROUND(T59:V59,0))</f>
        <v>80164</v>
      </c>
    </row>
    <row r="60" spans="1:23" s="29" customFormat="1" ht="11.25" x14ac:dyDescent="0.2">
      <c r="A60" s="57">
        <v>49</v>
      </c>
      <c r="B60" s="58" t="s">
        <v>132</v>
      </c>
      <c r="C60" s="59">
        <v>9</v>
      </c>
      <c r="D60" s="59"/>
      <c r="E60" s="59"/>
      <c r="F60" s="58" t="s">
        <v>133</v>
      </c>
      <c r="G60" s="59">
        <v>1</v>
      </c>
      <c r="H60" s="60" t="s">
        <v>122</v>
      </c>
      <c r="I60" s="61">
        <v>2.77</v>
      </c>
      <c r="J60" s="62">
        <v>17697</v>
      </c>
      <c r="K60" s="62">
        <f t="shared" si="0"/>
        <v>49020.69</v>
      </c>
      <c r="L60" s="63">
        <v>1.45</v>
      </c>
      <c r="M60" s="62">
        <f t="shared" si="1"/>
        <v>71080.000499999995</v>
      </c>
      <c r="N60" s="62">
        <f t="shared" si="2"/>
        <v>639720</v>
      </c>
      <c r="O60" s="64">
        <f t="shared" si="3"/>
        <v>441186</v>
      </c>
      <c r="P60" s="64">
        <f t="shared" si="4"/>
        <v>198534</v>
      </c>
      <c r="Q60" s="64">
        <f>ROUND(M60*C60*0.1, 0)</f>
        <v>63972</v>
      </c>
      <c r="R60" s="64">
        <f t="shared" si="5"/>
        <v>44119</v>
      </c>
      <c r="S60" s="64">
        <f t="shared" si="6"/>
        <v>19853</v>
      </c>
      <c r="T60" s="64"/>
      <c r="U60" s="64">
        <f>31854.6</f>
        <v>31854.6</v>
      </c>
      <c r="V60" s="64"/>
      <c r="W60" s="65">
        <f t="array" ref="W60">SUM(ROUND(N60,0),ROUND(Q60,0),ROUND(T60:V60,0))</f>
        <v>735547</v>
      </c>
    </row>
    <row r="61" spans="1:23" s="29" customFormat="1" ht="11.25" x14ac:dyDescent="0.2">
      <c r="A61" s="57">
        <v>50</v>
      </c>
      <c r="B61" s="58" t="s">
        <v>132</v>
      </c>
      <c r="C61" s="59">
        <v>8</v>
      </c>
      <c r="D61" s="59"/>
      <c r="E61" s="59"/>
      <c r="F61" s="58" t="s">
        <v>133</v>
      </c>
      <c r="G61" s="59">
        <v>2</v>
      </c>
      <c r="H61" s="60" t="s">
        <v>122</v>
      </c>
      <c r="I61" s="61">
        <v>2.81</v>
      </c>
      <c r="J61" s="62">
        <v>17697</v>
      </c>
      <c r="K61" s="62">
        <f t="shared" si="0"/>
        <v>49728.57</v>
      </c>
      <c r="L61" s="63">
        <v>1.45</v>
      </c>
      <c r="M61" s="62">
        <f t="shared" si="1"/>
        <v>72106.426500000001</v>
      </c>
      <c r="N61" s="62">
        <f t="shared" si="2"/>
        <v>576851</v>
      </c>
      <c r="O61" s="64">
        <f t="shared" si="3"/>
        <v>397828</v>
      </c>
      <c r="P61" s="64">
        <f t="shared" si="4"/>
        <v>179023</v>
      </c>
      <c r="Q61" s="64">
        <f>ROUND(M61*C61*0.1, 0)</f>
        <v>57685</v>
      </c>
      <c r="R61" s="64">
        <f t="shared" si="5"/>
        <v>39783</v>
      </c>
      <c r="S61" s="64">
        <f t="shared" si="6"/>
        <v>17902</v>
      </c>
      <c r="T61" s="64"/>
      <c r="U61" s="64">
        <f>28315.2</f>
        <v>28315.200000000001</v>
      </c>
      <c r="V61" s="64">
        <f>17697</f>
        <v>17697</v>
      </c>
      <c r="W61" s="65">
        <f t="array" ref="W61">SUM(ROUND(N61,0),ROUND(Q61,0),ROUND(T61:V61,0))</f>
        <v>680548</v>
      </c>
    </row>
    <row r="62" spans="1:23" s="29" customFormat="1" thickBot="1" x14ac:dyDescent="0.25">
      <c r="A62" s="66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8"/>
      <c r="P62" s="68"/>
      <c r="Q62" s="68"/>
      <c r="R62" s="68"/>
      <c r="S62" s="68"/>
      <c r="T62" s="68"/>
      <c r="U62" s="68"/>
      <c r="V62" s="68"/>
      <c r="W62" s="69"/>
    </row>
    <row r="63" spans="1:23" s="56" customFormat="1" thickBot="1" x14ac:dyDescent="0.25">
      <c r="A63" s="70"/>
      <c r="B63" s="71" t="s">
        <v>24</v>
      </c>
      <c r="C63" s="72">
        <f>SUM(C12:C62)</f>
        <v>64</v>
      </c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4">
        <f t="array" ref="N63">SUM(ROUND(N12:N62,))</f>
        <v>7330101</v>
      </c>
      <c r="O63" s="74">
        <f t="array" ref="O63">SUM(ROUND(O12:O62,))</f>
        <v>4356343</v>
      </c>
      <c r="P63" s="74">
        <f>SUM(P12:P62)</f>
        <v>2973758</v>
      </c>
      <c r="Q63" s="75">
        <f t="array" ref="Q63">SUM(ROUND(Q12:Q62,))</f>
        <v>706033</v>
      </c>
      <c r="R63" s="75">
        <f>SUM(R12:R62)</f>
        <v>419802</v>
      </c>
      <c r="S63" s="75">
        <f>SUM(S12:S62)</f>
        <v>286231</v>
      </c>
      <c r="T63" s="75">
        <f t="array" ref="T63">SUM(ROUND(T12:T62,))</f>
        <v>10618</v>
      </c>
      <c r="U63" s="75">
        <f t="array" ref="U63">SUM(ROUND(U12:U62,))</f>
        <v>60170</v>
      </c>
      <c r="V63" s="75">
        <f t="array" ref="V63">SUM(ROUND(V12:V62,))</f>
        <v>17697</v>
      </c>
      <c r="W63" s="76">
        <f t="array" ref="W63">SUM(N63,Q63,T63:V63)</f>
        <v>8124619</v>
      </c>
    </row>
    <row r="66" spans="2:16" ht="12.75" x14ac:dyDescent="0.2">
      <c r="C66" s="77" t="s">
        <v>134</v>
      </c>
      <c r="D66" s="77"/>
      <c r="E66" s="77"/>
      <c r="K66" s="77" t="s">
        <v>29</v>
      </c>
      <c r="M66" s="77"/>
      <c r="N66" s="77"/>
      <c r="O66" s="77"/>
      <c r="P66" s="77"/>
    </row>
    <row r="68" spans="2:16" ht="12.75" x14ac:dyDescent="0.2">
      <c r="B68" s="77"/>
      <c r="C68" s="78" t="s">
        <v>25</v>
      </c>
      <c r="D68" s="77"/>
      <c r="E68" s="77"/>
      <c r="K68" s="77" t="s">
        <v>30</v>
      </c>
      <c r="M68" s="77"/>
      <c r="N68" s="77"/>
      <c r="O68" s="77"/>
      <c r="P68" s="77"/>
    </row>
  </sheetData>
  <mergeCells count="29">
    <mergeCell ref="V9:V10"/>
    <mergeCell ref="T9:T10"/>
    <mergeCell ref="U9:U10"/>
    <mergeCell ref="N8:P8"/>
    <mergeCell ref="Q8:S8"/>
    <mergeCell ref="T8:V8"/>
    <mergeCell ref="W8:W10"/>
    <mergeCell ref="N9:N10"/>
    <mergeCell ref="O9:O10"/>
    <mergeCell ref="P9:P10"/>
    <mergeCell ref="Q9:Q10"/>
    <mergeCell ref="R9:R10"/>
    <mergeCell ref="S9:S10"/>
    <mergeCell ref="H8:H10"/>
    <mergeCell ref="I8:I10"/>
    <mergeCell ref="J8:J9"/>
    <mergeCell ref="K8:K10"/>
    <mergeCell ref="L8:L10"/>
    <mergeCell ref="M8:M10"/>
    <mergeCell ref="B4:N4"/>
    <mergeCell ref="B5:N5"/>
    <mergeCell ref="B6:N6"/>
    <mergeCell ref="A8:A10"/>
    <mergeCell ref="B8:B10"/>
    <mergeCell ref="C8:C10"/>
    <mergeCell ref="D8:D10"/>
    <mergeCell ref="E8:E10"/>
    <mergeCell ref="F8:F10"/>
    <mergeCell ref="G8:G10"/>
  </mergeCells>
  <pageMargins left="0" right="0" top="0" bottom="0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04.01.2023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Bukh</dc:creator>
  <cp:lastModifiedBy>Bukh</cp:lastModifiedBy>
  <cp:lastPrinted>2023-02-03T05:23:39Z</cp:lastPrinted>
  <dcterms:created xsi:type="dcterms:W3CDTF">2023-02-03T05:20:01Z</dcterms:created>
  <dcterms:modified xsi:type="dcterms:W3CDTF">2023-02-03T05:24:18Z</dcterms:modified>
</cp:coreProperties>
</file>