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1820"/>
  </bookViews>
  <sheets>
    <sheet name="01.09.2021" sheetId="4" r:id="rId1"/>
  </sheets>
  <calcPr calcId="144525"/>
</workbook>
</file>

<file path=xl/calcChain.xml><?xml version="1.0" encoding="utf-8"?>
<calcChain xmlns="http://schemas.openxmlformats.org/spreadsheetml/2006/main">
  <c r="AC18" i="4" l="1"/>
  <c r="AA31" i="4"/>
  <c r="U34" i="4"/>
  <c r="U35" i="4"/>
  <c r="V58" i="4"/>
  <c r="V59" i="4"/>
  <c r="AF59" i="4"/>
  <c r="K60" i="4"/>
  <c r="M60" i="4" s="1"/>
  <c r="N60" i="4" s="1"/>
  <c r="O60" i="4" s="1"/>
  <c r="K59" i="4"/>
  <c r="M59" i="4" s="1"/>
  <c r="N59" i="4" s="1"/>
  <c r="O59" i="4" s="1"/>
  <c r="K58" i="4"/>
  <c r="M58" i="4" s="1"/>
  <c r="N58" i="4" s="1"/>
  <c r="O58" i="4" s="1"/>
  <c r="K57" i="4"/>
  <c r="M57" i="4" s="1"/>
  <c r="K56" i="4"/>
  <c r="M56" i="4" s="1"/>
  <c r="N56" i="4" s="1"/>
  <c r="O56" i="4" s="1"/>
  <c r="K55" i="4"/>
  <c r="M55" i="4" s="1"/>
  <c r="K54" i="4"/>
  <c r="M54" i="4" s="1"/>
  <c r="N54" i="4" s="1"/>
  <c r="O54" i="4" s="1"/>
  <c r="K53" i="4"/>
  <c r="M53" i="4" s="1"/>
  <c r="N53" i="4" s="1"/>
  <c r="K52" i="4"/>
  <c r="M52" i="4" s="1"/>
  <c r="N52" i="4" s="1"/>
  <c r="K51" i="4"/>
  <c r="M51" i="4" s="1"/>
  <c r="N51" i="4" s="1"/>
  <c r="O51" i="4" s="1"/>
  <c r="K50" i="4"/>
  <c r="M50" i="4" s="1"/>
  <c r="Q50" i="4" s="1"/>
  <c r="R50" i="4" s="1"/>
  <c r="S50" i="4" s="1"/>
  <c r="K49" i="4"/>
  <c r="M49" i="4" s="1"/>
  <c r="N49" i="4" s="1"/>
  <c r="O49" i="4" s="1"/>
  <c r="K48" i="4"/>
  <c r="M48" i="4" s="1"/>
  <c r="N48" i="4" s="1"/>
  <c r="K47" i="4"/>
  <c r="M47" i="4" s="1"/>
  <c r="N47" i="4" s="1"/>
  <c r="O47" i="4" s="1"/>
  <c r="K46" i="4"/>
  <c r="M46" i="4" s="1"/>
  <c r="Q46" i="4" s="1"/>
  <c r="R46" i="4" s="1"/>
  <c r="S46" i="4" s="1"/>
  <c r="K45" i="4"/>
  <c r="M45" i="4" s="1"/>
  <c r="N45" i="4" s="1"/>
  <c r="K44" i="4"/>
  <c r="M44" i="4" s="1"/>
  <c r="N44" i="4" s="1"/>
  <c r="K43" i="4"/>
  <c r="M43" i="4" s="1"/>
  <c r="N43" i="4" s="1"/>
  <c r="O43" i="4" s="1"/>
  <c r="K42" i="4"/>
  <c r="M42" i="4" s="1"/>
  <c r="Q42" i="4" s="1"/>
  <c r="R42" i="4" s="1"/>
  <c r="S42" i="4" s="1"/>
  <c r="K41" i="4"/>
  <c r="M41" i="4" s="1"/>
  <c r="N41" i="4" s="1"/>
  <c r="O41" i="4" s="1"/>
  <c r="K40" i="4"/>
  <c r="M40" i="4" s="1"/>
  <c r="N40" i="4" s="1"/>
  <c r="K39" i="4"/>
  <c r="M39" i="4" s="1"/>
  <c r="N39" i="4" s="1"/>
  <c r="O39" i="4" s="1"/>
  <c r="K38" i="4"/>
  <c r="M38" i="4" s="1"/>
  <c r="Q38" i="4" s="1"/>
  <c r="R38" i="4" s="1"/>
  <c r="S38" i="4" s="1"/>
  <c r="K37" i="4"/>
  <c r="M37" i="4" s="1"/>
  <c r="N37" i="4" s="1"/>
  <c r="O37" i="4" s="1"/>
  <c r="K36" i="4"/>
  <c r="M36" i="4" s="1"/>
  <c r="N36" i="4" s="1"/>
  <c r="K35" i="4"/>
  <c r="M35" i="4" s="1"/>
  <c r="N35" i="4" s="1"/>
  <c r="O35" i="4" s="1"/>
  <c r="K34" i="4"/>
  <c r="M34" i="4" s="1"/>
  <c r="Q34" i="4" s="1"/>
  <c r="R34" i="4" s="1"/>
  <c r="S34" i="4" s="1"/>
  <c r="K33" i="4"/>
  <c r="M33" i="4" s="1"/>
  <c r="N33" i="4" s="1"/>
  <c r="K32" i="4"/>
  <c r="M32" i="4" s="1"/>
  <c r="N32" i="4" s="1"/>
  <c r="O32" i="4" s="1"/>
  <c r="K31" i="4"/>
  <c r="M31" i="4" s="1"/>
  <c r="N31" i="4" s="1"/>
  <c r="O31" i="4" s="1"/>
  <c r="K30" i="4"/>
  <c r="M30" i="4" s="1"/>
  <c r="N30" i="4" s="1"/>
  <c r="O30" i="4" s="1"/>
  <c r="K29" i="4"/>
  <c r="M29" i="4" s="1"/>
  <c r="N29" i="4" s="1"/>
  <c r="O29" i="4" s="1"/>
  <c r="K28" i="4"/>
  <c r="M28" i="4" s="1"/>
  <c r="N28" i="4" s="1"/>
  <c r="O28" i="4" s="1"/>
  <c r="K27" i="4"/>
  <c r="M27" i="4" s="1"/>
  <c r="N27" i="4" s="1"/>
  <c r="O27" i="4" s="1"/>
  <c r="K26" i="4"/>
  <c r="M26" i="4" s="1"/>
  <c r="N26" i="4" s="1"/>
  <c r="O26" i="4" s="1"/>
  <c r="K25" i="4"/>
  <c r="M25" i="4" s="1"/>
  <c r="N25" i="4" s="1"/>
  <c r="O25" i="4" s="1"/>
  <c r="K24" i="4"/>
  <c r="M24" i="4" s="1"/>
  <c r="N24" i="4" s="1"/>
  <c r="O24" i="4" s="1"/>
  <c r="K23" i="4"/>
  <c r="M23" i="4" s="1"/>
  <c r="N23" i="4" s="1"/>
  <c r="O23" i="4" s="1"/>
  <c r="K22" i="4"/>
  <c r="M22" i="4" s="1"/>
  <c r="N22" i="4" s="1"/>
  <c r="O22" i="4" s="1"/>
  <c r="K21" i="4"/>
  <c r="M21" i="4" s="1"/>
  <c r="N21" i="4" s="1"/>
  <c r="O21" i="4" s="1"/>
  <c r="K20" i="4"/>
  <c r="M20" i="4" s="1"/>
  <c r="N20" i="4" s="1"/>
  <c r="O20" i="4" s="1"/>
  <c r="K19" i="4"/>
  <c r="M19" i="4" s="1"/>
  <c r="N19" i="4" s="1"/>
  <c r="O19" i="4" s="1"/>
  <c r="K18" i="4"/>
  <c r="M18" i="4" s="1"/>
  <c r="N18" i="4" s="1"/>
  <c r="O18" i="4" s="1"/>
  <c r="K17" i="4"/>
  <c r="M17" i="4" s="1"/>
  <c r="N17" i="4" s="1"/>
  <c r="O17" i="4" s="1"/>
  <c r="K16" i="4"/>
  <c r="M16" i="4" s="1"/>
  <c r="N16" i="4" s="1"/>
  <c r="O16" i="4" s="1"/>
  <c r="K15" i="4"/>
  <c r="M15" i="4" s="1"/>
  <c r="N15" i="4" s="1"/>
  <c r="O15" i="4" s="1"/>
  <c r="K14" i="4"/>
  <c r="M14" i="4" s="1"/>
  <c r="N14" i="4" s="1"/>
  <c r="O14" i="4" s="1"/>
  <c r="K13" i="4"/>
  <c r="M13" i="4" s="1"/>
  <c r="N13" i="4" s="1"/>
  <c r="O13" i="4" s="1"/>
  <c r="AF62" i="4" a="1"/>
  <c r="AF62" i="4" s="1"/>
  <c r="AE62" i="4" a="1"/>
  <c r="AE62" i="4" s="1"/>
  <c r="AD62" i="4" a="1"/>
  <c r="AD62" i="4" s="1"/>
  <c r="AC62" i="4" a="1"/>
  <c r="AC62" i="4" s="1"/>
  <c r="AB62" i="4" a="1"/>
  <c r="AB62" i="4" s="1"/>
  <c r="AA62" i="4" a="1"/>
  <c r="AA62" i="4" s="1"/>
  <c r="Z62" i="4" a="1"/>
  <c r="Z62" i="4" s="1"/>
  <c r="Y62" i="4" a="1"/>
  <c r="Y62" i="4" s="1"/>
  <c r="X62" i="4" a="1"/>
  <c r="X62" i="4" s="1"/>
  <c r="W62" i="4" a="1"/>
  <c r="W62" i="4" s="1"/>
  <c r="V62" i="4" a="1"/>
  <c r="V62" i="4" s="1"/>
  <c r="U62" i="4" a="1"/>
  <c r="U62" i="4" s="1"/>
  <c r="T62" i="4" a="1"/>
  <c r="T62" i="4" s="1"/>
  <c r="C62" i="4"/>
  <c r="K12" i="4"/>
  <c r="M12" i="4" s="1"/>
  <c r="N42" i="4" l="1"/>
  <c r="N50" i="4"/>
  <c r="N38" i="4"/>
  <c r="N55" i="4"/>
  <c r="O55" i="4" s="1"/>
  <c r="Q55" i="4"/>
  <c r="R55" i="4" s="1"/>
  <c r="S55" i="4" s="1"/>
  <c r="N12" i="4"/>
  <c r="O12" i="4" s="1"/>
  <c r="Q12" i="4"/>
  <c r="N57" i="4"/>
  <c r="O57" i="4" s="1"/>
  <c r="Q57" i="4"/>
  <c r="R57" i="4" s="1"/>
  <c r="S57" i="4" s="1"/>
  <c r="O33" i="4"/>
  <c r="N34" i="4"/>
  <c r="AG34" i="4" s="1" a="1"/>
  <c r="AG34" i="4" s="1"/>
  <c r="O45" i="4"/>
  <c r="N46" i="4"/>
  <c r="AG46" i="4" s="1" a="1"/>
  <c r="AG46" i="4" s="1"/>
  <c r="O53" i="4"/>
  <c r="Q60" i="4"/>
  <c r="R60" i="4" s="1"/>
  <c r="S60" i="4" s="1"/>
  <c r="Q58" i="4"/>
  <c r="R58" i="4" s="1"/>
  <c r="S58" i="4" s="1"/>
  <c r="Q56" i="4"/>
  <c r="R56" i="4" s="1"/>
  <c r="S56" i="4" s="1"/>
  <c r="Q54" i="4"/>
  <c r="R54" i="4" s="1"/>
  <c r="S54" i="4" s="1"/>
  <c r="Q52" i="4"/>
  <c r="R52" i="4" s="1"/>
  <c r="S52" i="4" s="1"/>
  <c r="Q48" i="4"/>
  <c r="R48" i="4" s="1"/>
  <c r="S48" i="4" s="1"/>
  <c r="Q44" i="4"/>
  <c r="R44" i="4" s="1"/>
  <c r="S44" i="4" s="1"/>
  <c r="Q40" i="4"/>
  <c r="R40" i="4" s="1"/>
  <c r="S40" i="4" s="1"/>
  <c r="Q36" i="4"/>
  <c r="R36" i="4" s="1"/>
  <c r="S36" i="4" s="1"/>
  <c r="Q32" i="4"/>
  <c r="R32" i="4" s="1"/>
  <c r="S32" i="4" s="1"/>
  <c r="Q30" i="4"/>
  <c r="R30" i="4" s="1"/>
  <c r="S30" i="4" s="1"/>
  <c r="Q28" i="4"/>
  <c r="R28" i="4" s="1"/>
  <c r="S28" i="4" s="1"/>
  <c r="Q26" i="4"/>
  <c r="R26" i="4" s="1"/>
  <c r="S26" i="4" s="1"/>
  <c r="Q24" i="4"/>
  <c r="R24" i="4" s="1"/>
  <c r="S24" i="4" s="1"/>
  <c r="Q22" i="4"/>
  <c r="R22" i="4" s="1"/>
  <c r="S22" i="4" s="1"/>
  <c r="Q20" i="4"/>
  <c r="R20" i="4" s="1"/>
  <c r="S20" i="4" s="1"/>
  <c r="Q18" i="4"/>
  <c r="R18" i="4" s="1"/>
  <c r="S18" i="4" s="1"/>
  <c r="Q16" i="4"/>
  <c r="R16" i="4" s="1"/>
  <c r="S16" i="4" s="1"/>
  <c r="Q14" i="4"/>
  <c r="R14" i="4" s="1"/>
  <c r="S14" i="4" s="1"/>
  <c r="AG38" i="4" a="1"/>
  <c r="AG38" i="4" s="1"/>
  <c r="AG42" i="4" a="1"/>
  <c r="AG50" i="4" a="1"/>
  <c r="Q59" i="4"/>
  <c r="R59" i="4" s="1"/>
  <c r="S59" i="4" s="1"/>
  <c r="Q53" i="4"/>
  <c r="R53" i="4" s="1"/>
  <c r="S53" i="4" s="1"/>
  <c r="Q51" i="4"/>
  <c r="R51" i="4" s="1"/>
  <c r="S51" i="4" s="1"/>
  <c r="Q49" i="4"/>
  <c r="Q47" i="4"/>
  <c r="R47" i="4" s="1"/>
  <c r="S47" i="4" s="1"/>
  <c r="Q45" i="4"/>
  <c r="R45" i="4" s="1"/>
  <c r="S45" i="4" s="1"/>
  <c r="Q43" i="4"/>
  <c r="R43" i="4" s="1"/>
  <c r="S43" i="4" s="1"/>
  <c r="Q41" i="4"/>
  <c r="Q39" i="4"/>
  <c r="R39" i="4" s="1"/>
  <c r="S39" i="4" s="1"/>
  <c r="Q37" i="4"/>
  <c r="Q35" i="4"/>
  <c r="R35" i="4" s="1"/>
  <c r="S35" i="4" s="1"/>
  <c r="Q33" i="4"/>
  <c r="R33" i="4" s="1"/>
  <c r="S33" i="4" s="1"/>
  <c r="Q31" i="4"/>
  <c r="R31" i="4" s="1"/>
  <c r="S31" i="4" s="1"/>
  <c r="Q29" i="4"/>
  <c r="R29" i="4" s="1"/>
  <c r="S29" i="4" s="1"/>
  <c r="Q27" i="4"/>
  <c r="R27" i="4" s="1"/>
  <c r="S27" i="4" s="1"/>
  <c r="Q25" i="4"/>
  <c r="R25" i="4" s="1"/>
  <c r="S25" i="4" s="1"/>
  <c r="Q23" i="4"/>
  <c r="R23" i="4" s="1"/>
  <c r="S23" i="4" s="1"/>
  <c r="Q21" i="4"/>
  <c r="R21" i="4" s="1"/>
  <c r="S21" i="4" s="1"/>
  <c r="Q19" i="4"/>
  <c r="R19" i="4" s="1"/>
  <c r="S19" i="4" s="1"/>
  <c r="Q17" i="4"/>
  <c r="R17" i="4" s="1"/>
  <c r="S17" i="4" s="1"/>
  <c r="Q15" i="4"/>
  <c r="R15" i="4" s="1"/>
  <c r="S15" i="4" s="1"/>
  <c r="Q13" i="4"/>
  <c r="R13" i="4" s="1"/>
  <c r="S13" i="4" s="1"/>
  <c r="AG42" i="4"/>
  <c r="AG50" i="4"/>
  <c r="AG40" i="4" a="1"/>
  <c r="AG40" i="4" s="1"/>
  <c r="O40" i="4"/>
  <c r="AG48" i="4" a="1"/>
  <c r="AG48" i="4" s="1"/>
  <c r="O48" i="4"/>
  <c r="AG36" i="4" a="1"/>
  <c r="AG36" i="4" s="1"/>
  <c r="O36" i="4"/>
  <c r="AG44" i="4" a="1"/>
  <c r="AG44" i="4" s="1"/>
  <c r="O44" i="4"/>
  <c r="AG52" i="4" a="1"/>
  <c r="AG52" i="4" s="1"/>
  <c r="O52" i="4"/>
  <c r="O34" i="4"/>
  <c r="O38" i="4"/>
  <c r="O42" i="4"/>
  <c r="O46" i="4"/>
  <c r="O50" i="4"/>
  <c r="AG14" i="4" a="1"/>
  <c r="AG14" i="4" s="1"/>
  <c r="P14" i="4"/>
  <c r="P20" i="4"/>
  <c r="AG20" i="4" a="1"/>
  <c r="AG20" i="4" s="1"/>
  <c r="P13" i="4"/>
  <c r="AG13" i="4" a="1"/>
  <c r="AG13" i="4" s="1"/>
  <c r="P15" i="4"/>
  <c r="AG17" i="4" a="1"/>
  <c r="AG17" i="4" s="1"/>
  <c r="P17" i="4"/>
  <c r="P19" i="4"/>
  <c r="AG21" i="4" a="1"/>
  <c r="AG21" i="4" s="1"/>
  <c r="P21" i="4"/>
  <c r="P23" i="4"/>
  <c r="P25" i="4"/>
  <c r="AG25" i="4" a="1"/>
  <c r="AG25" i="4" s="1"/>
  <c r="P27" i="4"/>
  <c r="AG27" i="4" a="1"/>
  <c r="AG27" i="4" s="1"/>
  <c r="AG29" i="4" a="1"/>
  <c r="AG29" i="4" s="1"/>
  <c r="P29" i="4"/>
  <c r="P31" i="4"/>
  <c r="AG31" i="4" a="1"/>
  <c r="AG31" i="4" s="1"/>
  <c r="AG16" i="4" a="1"/>
  <c r="AG16" i="4" s="1"/>
  <c r="P16" i="4"/>
  <c r="P18" i="4"/>
  <c r="AG18" i="4" a="1"/>
  <c r="AG18" i="4" s="1"/>
  <c r="P22" i="4"/>
  <c r="AG22" i="4" a="1"/>
  <c r="AG22" i="4" s="1"/>
  <c r="P24" i="4"/>
  <c r="AG24" i="4" a="1"/>
  <c r="AG24" i="4" s="1"/>
  <c r="P26" i="4"/>
  <c r="AG26" i="4" a="1"/>
  <c r="AG26" i="4" s="1"/>
  <c r="AG28" i="4" a="1"/>
  <c r="AG28" i="4" s="1"/>
  <c r="P28" i="4"/>
  <c r="P30" i="4"/>
  <c r="AG30" i="4" a="1"/>
  <c r="AG30" i="4" s="1"/>
  <c r="AG32" i="4" a="1"/>
  <c r="AG32" i="4" s="1"/>
  <c r="P32" i="4"/>
  <c r="P34" i="4"/>
  <c r="P36" i="4"/>
  <c r="P33" i="4"/>
  <c r="P35" i="4"/>
  <c r="P37" i="4"/>
  <c r="P39" i="4"/>
  <c r="P41" i="4"/>
  <c r="P43" i="4"/>
  <c r="P45" i="4"/>
  <c r="P47" i="4"/>
  <c r="P49" i="4"/>
  <c r="P51" i="4"/>
  <c r="P53" i="4"/>
  <c r="P54" i="4"/>
  <c r="AG54" i="4" a="1"/>
  <c r="AG54" i="4" s="1"/>
  <c r="P56" i="4"/>
  <c r="AG56" i="4" a="1"/>
  <c r="AG56" i="4" s="1"/>
  <c r="P58" i="4"/>
  <c r="AG58" i="4" a="1"/>
  <c r="AG58" i="4" s="1"/>
  <c r="P60" i="4"/>
  <c r="AG60" i="4" a="1"/>
  <c r="AG60" i="4" s="1"/>
  <c r="P38" i="4"/>
  <c r="P40" i="4"/>
  <c r="P42" i="4"/>
  <c r="P44" i="4"/>
  <c r="P46" i="4"/>
  <c r="P48" i="4"/>
  <c r="P50" i="4"/>
  <c r="P52" i="4"/>
  <c r="AG55" i="4" a="1"/>
  <c r="AG55" i="4" s="1"/>
  <c r="P55" i="4"/>
  <c r="AG57" i="4" a="1"/>
  <c r="AG57" i="4" s="1"/>
  <c r="P57" i="4"/>
  <c r="AG59" i="4" a="1"/>
  <c r="AG59" i="4" s="1"/>
  <c r="P59" i="4"/>
  <c r="N62" i="4" a="1"/>
  <c r="N62" i="4" s="1"/>
  <c r="P12" i="4"/>
  <c r="AG12" i="4" a="1"/>
  <c r="AG12" i="4" s="1"/>
  <c r="AG23" i="4" l="1" a="1"/>
  <c r="AG23" i="4" s="1"/>
  <c r="AG19" i="4" a="1"/>
  <c r="AG19" i="4" s="1"/>
  <c r="P62" i="4"/>
  <c r="AG15" i="4" a="1"/>
  <c r="AG15" i="4" s="1"/>
  <c r="AG51" i="4" a="1"/>
  <c r="AG51" i="4" s="1"/>
  <c r="AG47" i="4" a="1"/>
  <c r="AG47" i="4" s="1"/>
  <c r="AG43" i="4" a="1"/>
  <c r="AG43" i="4" s="1"/>
  <c r="AG39" i="4" a="1"/>
  <c r="AG39" i="4" s="1"/>
  <c r="AG35" i="4" a="1"/>
  <c r="AG35" i="4" s="1"/>
  <c r="O62" i="4" a="1"/>
  <c r="AG45" i="4" a="1"/>
  <c r="AG45" i="4" s="1"/>
  <c r="O62" i="4"/>
  <c r="AG37" i="4" a="1"/>
  <c r="AG37" i="4" s="1"/>
  <c r="R37" i="4"/>
  <c r="S37" i="4" s="1"/>
  <c r="AG41" i="4" a="1"/>
  <c r="AG41" i="4" s="1"/>
  <c r="R41" i="4"/>
  <c r="S41" i="4" s="1"/>
  <c r="AG49" i="4" a="1"/>
  <c r="AG49" i="4" s="1"/>
  <c r="R49" i="4"/>
  <c r="S49" i="4" s="1"/>
  <c r="Q62" i="4" a="1"/>
  <c r="Q62" i="4" s="1"/>
  <c r="AG62" i="4" s="1" a="1"/>
  <c r="AG62" i="4" s="1"/>
  <c r="R12" i="4"/>
  <c r="AG53" i="4" a="1"/>
  <c r="AG53" i="4" s="1"/>
  <c r="AG33" i="4" a="1"/>
  <c r="AG33" i="4" s="1"/>
  <c r="S12" i="4" l="1"/>
  <c r="S62" i="4" s="1"/>
  <c r="R62" i="4"/>
</calcChain>
</file>

<file path=xl/sharedStrings.xml><?xml version="1.0" encoding="utf-8"?>
<sst xmlns="http://schemas.openxmlformats.org/spreadsheetml/2006/main" count="306" uniqueCount="147">
  <si>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</si>
  <si>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</si>
  <si>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</si>
  <si>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</si>
  <si>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</si>
  <si>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</si>
  <si>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</si>
  <si>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</si>
  <si>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</si>
  <si>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</si>
  <si>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</si>
  <si>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БДО</t>
  </si>
  <si>
    <t>ставка</t>
  </si>
  <si>
    <t>новый
коэф</t>
  </si>
  <si>
    <t>новый
оклад</t>
  </si>
  <si>
    <t>Месячный ФЗП</t>
  </si>
  <si>
    <t>Надб. 10%</t>
  </si>
  <si>
    <t>другие доплаты</t>
  </si>
  <si>
    <t>ВСЕГО</t>
  </si>
  <si>
    <t>всего</t>
  </si>
  <si>
    <t>в т. ч. по старому коэф.</t>
  </si>
  <si>
    <t>в т. ч. доплата по новому коэф.</t>
  </si>
  <si>
    <t>инклюзивные</t>
  </si>
  <si>
    <t>библиотека</t>
  </si>
  <si>
    <t>дезинфекция</t>
  </si>
  <si>
    <t>за вредность</t>
  </si>
  <si>
    <t>пед. мастерство</t>
  </si>
  <si>
    <t>квалиф. кат. 1</t>
  </si>
  <si>
    <t>квалиф. кат. 2</t>
  </si>
  <si>
    <t>квалиф. кат. 3</t>
  </si>
  <si>
    <t>ночные</t>
  </si>
  <si>
    <t>уборка туалетов</t>
  </si>
  <si>
    <t>мастер</t>
  </si>
  <si>
    <t>исслед.</t>
  </si>
  <si>
    <t>эксперт</t>
  </si>
  <si>
    <t>модератор</t>
  </si>
  <si>
    <t>ВСЕГО:</t>
  </si>
  <si>
    <t>Главный бухгалтер</t>
  </si>
  <si>
    <t>КГУ "Общеобразовательная школа имени Нуркена Абдирова"</t>
  </si>
  <si>
    <t>Директор Баграмова.Г.Т</t>
  </si>
  <si>
    <t>на 01.09.21</t>
  </si>
  <si>
    <t>01 сентября 2021</t>
  </si>
  <si>
    <t>Баграмова Г.Т.</t>
  </si>
  <si>
    <t>Колмогорцева С.А.</t>
  </si>
  <si>
    <t>Зам. руководителя ОО г. Караганды</t>
  </si>
  <si>
    <t>_______________ Н. В. Головина</t>
  </si>
  <si>
    <t>Директор</t>
  </si>
  <si>
    <t>в.о.</t>
  </si>
  <si>
    <t>23л9м</t>
  </si>
  <si>
    <t>A1</t>
  </si>
  <si>
    <t>3</t>
  </si>
  <si>
    <t>Зам.дир по УР</t>
  </si>
  <si>
    <t>37л1м</t>
  </si>
  <si>
    <t>3-1</t>
  </si>
  <si>
    <t>15л4м</t>
  </si>
  <si>
    <t>15л2м</t>
  </si>
  <si>
    <t>Зам.дир по ВР</t>
  </si>
  <si>
    <t>24л5м</t>
  </si>
  <si>
    <t>Зам ди по ВР</t>
  </si>
  <si>
    <t>12л11м</t>
  </si>
  <si>
    <t>Зам.дир  по проф обуч.</t>
  </si>
  <si>
    <t>15л9м</t>
  </si>
  <si>
    <t>Зам.дир по  ЭР</t>
  </si>
  <si>
    <t>15л3м</t>
  </si>
  <si>
    <t>зам. дир.по ЭР</t>
  </si>
  <si>
    <t>в</t>
  </si>
  <si>
    <t>5л11м</t>
  </si>
  <si>
    <t>Гл.бухгалтер</t>
  </si>
  <si>
    <t>26л</t>
  </si>
  <si>
    <t>A2</t>
  </si>
  <si>
    <t>Бухгалтер</t>
  </si>
  <si>
    <t>13л11м</t>
  </si>
  <si>
    <t>C</t>
  </si>
  <si>
    <t>2</t>
  </si>
  <si>
    <t>бухгалтер</t>
  </si>
  <si>
    <t>б/к</t>
  </si>
  <si>
    <t>1л</t>
  </si>
  <si>
    <t>инженер по ИВТ</t>
  </si>
  <si>
    <t>11л10м</t>
  </si>
  <si>
    <t xml:space="preserve">Инженер по прграммному обеспечению </t>
  </si>
  <si>
    <t>10л</t>
  </si>
  <si>
    <t xml:space="preserve">Системный администратор </t>
  </si>
  <si>
    <t>2л10м</t>
  </si>
  <si>
    <t>Переводчик</t>
  </si>
  <si>
    <t>5л</t>
  </si>
  <si>
    <t>Соц-педагог</t>
  </si>
  <si>
    <t>10л5м</t>
  </si>
  <si>
    <t>B3</t>
  </si>
  <si>
    <t>4</t>
  </si>
  <si>
    <t>Педагог-психолог</t>
  </si>
  <si>
    <t>3л1м</t>
  </si>
  <si>
    <t>B2</t>
  </si>
  <si>
    <t>1л8м</t>
  </si>
  <si>
    <t>Организатор НВТП</t>
  </si>
  <si>
    <t>25л4м</t>
  </si>
  <si>
    <t>Пед.доп.образования</t>
  </si>
  <si>
    <t>26л5м</t>
  </si>
  <si>
    <t>Зам.дир по х/части</t>
  </si>
  <si>
    <t>6л3м</t>
  </si>
  <si>
    <t>Зав.библиотекой</t>
  </si>
  <si>
    <t>22л</t>
  </si>
  <si>
    <t>1</t>
  </si>
  <si>
    <t>Библиотекарь</t>
  </si>
  <si>
    <t>делопроизводитель</t>
  </si>
  <si>
    <t>ср.сп.</t>
  </si>
  <si>
    <t>8л2м</t>
  </si>
  <si>
    <t>D</t>
  </si>
  <si>
    <t>секретарь</t>
  </si>
  <si>
    <t>5л6м</t>
  </si>
  <si>
    <t>Учитель логопед</t>
  </si>
  <si>
    <t>3л11м</t>
  </si>
  <si>
    <t>Учитель дефектолог</t>
  </si>
  <si>
    <t>Лаборант химии</t>
  </si>
  <si>
    <t>22л3м</t>
  </si>
  <si>
    <t>B4</t>
  </si>
  <si>
    <t>Лаборант биологии</t>
  </si>
  <si>
    <t>11л1м</t>
  </si>
  <si>
    <t>Лаборант физики</t>
  </si>
  <si>
    <t>Лаборант ИВТ</t>
  </si>
  <si>
    <t>9л</t>
  </si>
  <si>
    <t>Лаборант интерактивного/оборуд</t>
  </si>
  <si>
    <t>17л8м</t>
  </si>
  <si>
    <t>воспитатель ГПД</t>
  </si>
  <si>
    <t>4л</t>
  </si>
  <si>
    <t>3л7м</t>
  </si>
  <si>
    <t>25л2м</t>
  </si>
  <si>
    <t>4л2м</t>
  </si>
  <si>
    <t>24л10м</t>
  </si>
  <si>
    <t>3л</t>
  </si>
  <si>
    <t>25л</t>
  </si>
  <si>
    <t>Рабочий по обсл зд</t>
  </si>
  <si>
    <t>17л</t>
  </si>
  <si>
    <t/>
  </si>
  <si>
    <t>Рабочий по обсл зд Сез. рабочий</t>
  </si>
  <si>
    <t>8л</t>
  </si>
  <si>
    <t>Гардеробщик</t>
  </si>
  <si>
    <t>16л7м24д</t>
  </si>
  <si>
    <t>Дворник</t>
  </si>
  <si>
    <t>Сантехник</t>
  </si>
  <si>
    <t>16л</t>
  </si>
  <si>
    <t>Эл.монтер</t>
  </si>
  <si>
    <t>ср.</t>
  </si>
  <si>
    <t>3л5м</t>
  </si>
  <si>
    <t>уборщик сл. помещений</t>
  </si>
  <si>
    <t>0л</t>
  </si>
  <si>
    <t>ст. вожатый</t>
  </si>
  <si>
    <t>6л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</si>
</sst>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9"/>
      <name val="Arial Cyr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0" fontId="1" fillId="0" borderId="29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0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0" xfId="0" applyFont="1"/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right"/>
    </xf>
    <xf numFmtId="1" fontId="2" fillId="0" borderId="29" xfId="0" applyNumberFormat="1" applyFont="1" applyBorder="1" applyAlignment="1">
      <alignment horizontal="right"/>
    </xf>
    <xf numFmtId="0" fontId="2" fillId="0" borderId="29" xfId="0" applyNumberFormat="1" applyFont="1" applyBorder="1" applyAlignment="1">
      <alignment horizontal="right"/>
    </xf>
    <xf numFmtId="1" fontId="2" fillId="0" borderId="30" xfId="0" applyNumberFormat="1" applyFont="1" applyBorder="1" applyAlignment="1">
      <alignment horizontal="right"/>
    </xf>
    <xf numFmtId="1" fontId="5" fillId="0" borderId="31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1" fontId="5" fillId="0" borderId="35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5" fillId="0" borderId="26" xfId="0" applyNumberFormat="1" applyFont="1" applyBorder="1" applyAlignment="1">
      <alignment horizontal="center"/>
    </xf>
    <xf numFmtId="0" fontId="5" fillId="0" borderId="26" xfId="0" applyFont="1" applyBorder="1"/>
    <xf numFmtId="1" fontId="5" fillId="0" borderId="26" xfId="0" applyNumberFormat="1" applyFont="1" applyBorder="1" applyAlignment="1">
      <alignment horizontal="right"/>
    </xf>
    <xf numFmtId="1" fontId="5" fillId="0" borderId="36" xfId="0" applyNumberFormat="1" applyFont="1" applyBorder="1" applyAlignment="1">
      <alignment horizontal="right"/>
    </xf>
    <xf numFmtId="1" fontId="5" fillId="0" borderId="27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tabSelected="1" topLeftCell="A2" zoomScale="90" zoomScaleNormal="90" workbookViewId="0">
      <pane xSplit="3" ySplit="10" topLeftCell="D12" activePane="bottomRight" state="frozen"/>
      <selection activeCell="A2" sqref="A2"/>
      <selection pane="topRight" activeCell="D2" sqref="D2"/>
      <selection pane="bottomLeft" activeCell="A12" sqref="A12"/>
      <selection pane="bottomRight" activeCell="AE9" sqref="AE9:AE10"/>
    </sheetView>
  </sheetViews>
  <sheetFormatPr defaultRowHeight="12" x14ac:dyDescent="0.2"/>
  <cols>
    <col min="1" max="1" width="2.85546875" style="2" customWidth="1"/>
    <col min="2" max="2" width="24.42578125" style="2" customWidth="1"/>
    <col min="3" max="3" width="4.28515625" style="2" customWidth="1"/>
    <col min="4" max="4" width="5.85546875" style="2" customWidth="1"/>
    <col min="5" max="5" width="4.42578125" style="2" customWidth="1"/>
    <col min="6" max="6" width="6.5703125" style="2" customWidth="1"/>
    <col min="7" max="7" width="5.140625" style="2" customWidth="1"/>
    <col min="8" max="8" width="4.28515625" style="2" customWidth="1"/>
    <col min="9" max="9" width="5.28515625" style="2" customWidth="1"/>
    <col min="10" max="10" width="4" style="2" hidden="1" customWidth="1"/>
    <col min="11" max="11" width="6.7109375" style="2" customWidth="1"/>
    <col min="12" max="12" width="4.85546875" style="2" customWidth="1"/>
    <col min="13" max="13" width="6.7109375" style="2" customWidth="1"/>
    <col min="14" max="14" width="9.28515625" style="2" customWidth="1"/>
    <col min="15" max="15" width="9.5703125" style="2" customWidth="1"/>
    <col min="16" max="16" width="7.42578125" style="2" customWidth="1"/>
    <col min="17" max="17" width="7.28515625" style="2" customWidth="1"/>
    <col min="18" max="18" width="9.5703125" style="2" customWidth="1"/>
    <col min="19" max="19" width="8" style="2" customWidth="1"/>
    <col min="20" max="20" width="5.85546875" style="2" customWidth="1"/>
    <col min="21" max="21" width="6.7109375" style="2" customWidth="1"/>
    <col min="22" max="22" width="6.42578125" style="2" customWidth="1"/>
    <col min="23" max="23" width="5.7109375" style="2" customWidth="1"/>
    <col min="24" max="24" width="5.140625" style="2" customWidth="1"/>
    <col min="25" max="25" width="6.28515625" style="2" customWidth="1"/>
    <col min="26" max="26" width="6" style="2" customWidth="1"/>
    <col min="27" max="27" width="7.28515625" style="2" customWidth="1"/>
    <col min="28" max="28" width="5.85546875" style="2" customWidth="1"/>
    <col min="29" max="29" width="6.140625" style="2" customWidth="1"/>
    <col min="30" max="30" width="6.28515625" style="2" customWidth="1"/>
    <col min="31" max="31" width="4.7109375" style="2" customWidth="1"/>
    <col min="32" max="32" width="7.5703125" style="2" customWidth="1"/>
    <col min="33" max="33" width="9.85546875" style="2" customWidth="1"/>
    <col min="34" max="248" width="9.140625" style="2"/>
    <col min="249" max="249" width="5.28515625" style="2" customWidth="1"/>
    <col min="250" max="250" width="35.28515625" style="2" customWidth="1"/>
    <col min="251" max="251" width="9.7109375" style="2" customWidth="1"/>
    <col min="252" max="252" width="6.7109375" style="2" customWidth="1"/>
    <col min="253" max="253" width="6.28515625" style="2" customWidth="1"/>
    <col min="254" max="254" width="9.140625" style="2"/>
    <col min="255" max="255" width="7.140625" style="2" customWidth="1"/>
    <col min="256" max="256" width="7.5703125" style="2" bestFit="1" customWidth="1"/>
    <col min="257" max="257" width="5.28515625" style="2" customWidth="1"/>
    <col min="258" max="258" width="0" style="2" hidden="1" customWidth="1"/>
    <col min="259" max="259" width="6.7109375" style="2" customWidth="1"/>
    <col min="260" max="260" width="6.140625" style="2" customWidth="1"/>
    <col min="261" max="261" width="6.7109375" style="2" customWidth="1"/>
    <col min="262" max="262" width="9.28515625" style="2" customWidth="1"/>
    <col min="263" max="263" width="12.140625" style="2" customWidth="1"/>
    <col min="264" max="264" width="13.85546875" style="2" customWidth="1"/>
    <col min="265" max="265" width="9.140625" style="2"/>
    <col min="266" max="266" width="11.85546875" style="2" customWidth="1"/>
    <col min="267" max="267" width="14" style="2" customWidth="1"/>
    <col min="268" max="275" width="9.140625" style="2"/>
    <col min="276" max="276" width="11" style="2" customWidth="1"/>
    <col min="277" max="280" width="9.140625" style="2"/>
    <col min="281" max="286" width="10.140625" style="2" customWidth="1"/>
    <col min="287" max="288" width="9.140625" style="2"/>
    <col min="289" max="289" width="12" style="2" bestFit="1" customWidth="1"/>
    <col min="290" max="504" width="9.140625" style="2"/>
    <col min="505" max="505" width="5.28515625" style="2" customWidth="1"/>
    <col min="506" max="506" width="35.28515625" style="2" customWidth="1"/>
    <col min="507" max="507" width="9.7109375" style="2" customWidth="1"/>
    <col min="508" max="508" width="6.7109375" style="2" customWidth="1"/>
    <col min="509" max="509" width="6.28515625" style="2" customWidth="1"/>
    <col min="510" max="510" width="9.140625" style="2"/>
    <col min="511" max="511" width="7.140625" style="2" customWidth="1"/>
    <col min="512" max="512" width="7.5703125" style="2" bestFit="1" customWidth="1"/>
    <col min="513" max="513" width="5.28515625" style="2" customWidth="1"/>
    <col min="514" max="514" width="0" style="2" hidden="1" customWidth="1"/>
    <col min="515" max="515" width="6.7109375" style="2" customWidth="1"/>
    <col min="516" max="516" width="6.140625" style="2" customWidth="1"/>
    <col min="517" max="517" width="6.7109375" style="2" customWidth="1"/>
    <col min="518" max="518" width="9.28515625" style="2" customWidth="1"/>
    <col min="519" max="519" width="12.140625" style="2" customWidth="1"/>
    <col min="520" max="520" width="13.85546875" style="2" customWidth="1"/>
    <col min="521" max="521" width="9.140625" style="2"/>
    <col min="522" max="522" width="11.85546875" style="2" customWidth="1"/>
    <col min="523" max="523" width="14" style="2" customWidth="1"/>
    <col min="524" max="531" width="9.140625" style="2"/>
    <col min="532" max="532" width="11" style="2" customWidth="1"/>
    <col min="533" max="536" width="9.140625" style="2"/>
    <col min="537" max="542" width="10.140625" style="2" customWidth="1"/>
    <col min="543" max="544" width="9.140625" style="2"/>
    <col min="545" max="545" width="12" style="2" bestFit="1" customWidth="1"/>
    <col min="546" max="760" width="9.140625" style="2"/>
    <col min="761" max="761" width="5.28515625" style="2" customWidth="1"/>
    <col min="762" max="762" width="35.28515625" style="2" customWidth="1"/>
    <col min="763" max="763" width="9.7109375" style="2" customWidth="1"/>
    <col min="764" max="764" width="6.7109375" style="2" customWidth="1"/>
    <col min="765" max="765" width="6.28515625" style="2" customWidth="1"/>
    <col min="766" max="766" width="9.140625" style="2"/>
    <col min="767" max="767" width="7.140625" style="2" customWidth="1"/>
    <col min="768" max="768" width="7.5703125" style="2" bestFit="1" customWidth="1"/>
    <col min="769" max="769" width="5.28515625" style="2" customWidth="1"/>
    <col min="770" max="770" width="0" style="2" hidden="1" customWidth="1"/>
    <col min="771" max="771" width="6.7109375" style="2" customWidth="1"/>
    <col min="772" max="772" width="6.140625" style="2" customWidth="1"/>
    <col min="773" max="773" width="6.7109375" style="2" customWidth="1"/>
    <col min="774" max="774" width="9.28515625" style="2" customWidth="1"/>
    <col min="775" max="775" width="12.140625" style="2" customWidth="1"/>
    <col min="776" max="776" width="13.85546875" style="2" customWidth="1"/>
    <col min="777" max="777" width="9.140625" style="2"/>
    <col min="778" max="778" width="11.85546875" style="2" customWidth="1"/>
    <col min="779" max="779" width="14" style="2" customWidth="1"/>
    <col min="780" max="787" width="9.140625" style="2"/>
    <col min="788" max="788" width="11" style="2" customWidth="1"/>
    <col min="789" max="792" width="9.140625" style="2"/>
    <col min="793" max="798" width="10.140625" style="2" customWidth="1"/>
    <col min="799" max="800" width="9.140625" style="2"/>
    <col min="801" max="801" width="12" style="2" bestFit="1" customWidth="1"/>
    <col min="802" max="1016" width="9.140625" style="2"/>
    <col min="1017" max="1017" width="5.28515625" style="2" customWidth="1"/>
    <col min="1018" max="1018" width="35.28515625" style="2" customWidth="1"/>
    <col min="1019" max="1019" width="9.7109375" style="2" customWidth="1"/>
    <col min="1020" max="1020" width="6.7109375" style="2" customWidth="1"/>
    <col min="1021" max="1021" width="6.28515625" style="2" customWidth="1"/>
    <col min="1022" max="1022" width="9.140625" style="2"/>
    <col min="1023" max="1023" width="7.140625" style="2" customWidth="1"/>
    <col min="1024" max="1024" width="7.5703125" style="2" bestFit="1" customWidth="1"/>
    <col min="1025" max="1025" width="5.28515625" style="2" customWidth="1"/>
    <col min="1026" max="1026" width="0" style="2" hidden="1" customWidth="1"/>
    <col min="1027" max="1027" width="6.7109375" style="2" customWidth="1"/>
    <col min="1028" max="1028" width="6.140625" style="2" customWidth="1"/>
    <col min="1029" max="1029" width="6.7109375" style="2" customWidth="1"/>
    <col min="1030" max="1030" width="9.28515625" style="2" customWidth="1"/>
    <col min="1031" max="1031" width="12.140625" style="2" customWidth="1"/>
    <col min="1032" max="1032" width="13.85546875" style="2" customWidth="1"/>
    <col min="1033" max="1033" width="9.140625" style="2"/>
    <col min="1034" max="1034" width="11.85546875" style="2" customWidth="1"/>
    <col min="1035" max="1035" width="14" style="2" customWidth="1"/>
    <col min="1036" max="1043" width="9.140625" style="2"/>
    <col min="1044" max="1044" width="11" style="2" customWidth="1"/>
    <col min="1045" max="1048" width="9.140625" style="2"/>
    <col min="1049" max="1054" width="10.140625" style="2" customWidth="1"/>
    <col min="1055" max="1056" width="9.140625" style="2"/>
    <col min="1057" max="1057" width="12" style="2" bestFit="1" customWidth="1"/>
    <col min="1058" max="1272" width="9.140625" style="2"/>
    <col min="1273" max="1273" width="5.28515625" style="2" customWidth="1"/>
    <col min="1274" max="1274" width="35.28515625" style="2" customWidth="1"/>
    <col min="1275" max="1275" width="9.7109375" style="2" customWidth="1"/>
    <col min="1276" max="1276" width="6.7109375" style="2" customWidth="1"/>
    <col min="1277" max="1277" width="6.28515625" style="2" customWidth="1"/>
    <col min="1278" max="1278" width="9.140625" style="2"/>
    <col min="1279" max="1279" width="7.140625" style="2" customWidth="1"/>
    <col min="1280" max="1280" width="7.5703125" style="2" bestFit="1" customWidth="1"/>
    <col min="1281" max="1281" width="5.28515625" style="2" customWidth="1"/>
    <col min="1282" max="1282" width="0" style="2" hidden="1" customWidth="1"/>
    <col min="1283" max="1283" width="6.7109375" style="2" customWidth="1"/>
    <col min="1284" max="1284" width="6.140625" style="2" customWidth="1"/>
    <col min="1285" max="1285" width="6.7109375" style="2" customWidth="1"/>
    <col min="1286" max="1286" width="9.28515625" style="2" customWidth="1"/>
    <col min="1287" max="1287" width="12.140625" style="2" customWidth="1"/>
    <col min="1288" max="1288" width="13.85546875" style="2" customWidth="1"/>
    <col min="1289" max="1289" width="9.140625" style="2"/>
    <col min="1290" max="1290" width="11.85546875" style="2" customWidth="1"/>
    <col min="1291" max="1291" width="14" style="2" customWidth="1"/>
    <col min="1292" max="1299" width="9.140625" style="2"/>
    <col min="1300" max="1300" width="11" style="2" customWidth="1"/>
    <col min="1301" max="1304" width="9.140625" style="2"/>
    <col min="1305" max="1310" width="10.140625" style="2" customWidth="1"/>
    <col min="1311" max="1312" width="9.140625" style="2"/>
    <col min="1313" max="1313" width="12" style="2" bestFit="1" customWidth="1"/>
    <col min="1314" max="1528" width="9.140625" style="2"/>
    <col min="1529" max="1529" width="5.28515625" style="2" customWidth="1"/>
    <col min="1530" max="1530" width="35.28515625" style="2" customWidth="1"/>
    <col min="1531" max="1531" width="9.7109375" style="2" customWidth="1"/>
    <col min="1532" max="1532" width="6.7109375" style="2" customWidth="1"/>
    <col min="1533" max="1533" width="6.28515625" style="2" customWidth="1"/>
    <col min="1534" max="1534" width="9.140625" style="2"/>
    <col min="1535" max="1535" width="7.140625" style="2" customWidth="1"/>
    <col min="1536" max="1536" width="7.5703125" style="2" bestFit="1" customWidth="1"/>
    <col min="1537" max="1537" width="5.28515625" style="2" customWidth="1"/>
    <col min="1538" max="1538" width="0" style="2" hidden="1" customWidth="1"/>
    <col min="1539" max="1539" width="6.7109375" style="2" customWidth="1"/>
    <col min="1540" max="1540" width="6.140625" style="2" customWidth="1"/>
    <col min="1541" max="1541" width="6.7109375" style="2" customWidth="1"/>
    <col min="1542" max="1542" width="9.28515625" style="2" customWidth="1"/>
    <col min="1543" max="1543" width="12.140625" style="2" customWidth="1"/>
    <col min="1544" max="1544" width="13.85546875" style="2" customWidth="1"/>
    <col min="1545" max="1545" width="9.140625" style="2"/>
    <col min="1546" max="1546" width="11.85546875" style="2" customWidth="1"/>
    <col min="1547" max="1547" width="14" style="2" customWidth="1"/>
    <col min="1548" max="1555" width="9.140625" style="2"/>
    <col min="1556" max="1556" width="11" style="2" customWidth="1"/>
    <col min="1557" max="1560" width="9.140625" style="2"/>
    <col min="1561" max="1566" width="10.140625" style="2" customWidth="1"/>
    <col min="1567" max="1568" width="9.140625" style="2"/>
    <col min="1569" max="1569" width="12" style="2" bestFit="1" customWidth="1"/>
    <col min="1570" max="1784" width="9.140625" style="2"/>
    <col min="1785" max="1785" width="5.28515625" style="2" customWidth="1"/>
    <col min="1786" max="1786" width="35.28515625" style="2" customWidth="1"/>
    <col min="1787" max="1787" width="9.7109375" style="2" customWidth="1"/>
    <col min="1788" max="1788" width="6.7109375" style="2" customWidth="1"/>
    <col min="1789" max="1789" width="6.28515625" style="2" customWidth="1"/>
    <col min="1790" max="1790" width="9.140625" style="2"/>
    <col min="1791" max="1791" width="7.140625" style="2" customWidth="1"/>
    <col min="1792" max="1792" width="7.5703125" style="2" bestFit="1" customWidth="1"/>
    <col min="1793" max="1793" width="5.28515625" style="2" customWidth="1"/>
    <col min="1794" max="1794" width="0" style="2" hidden="1" customWidth="1"/>
    <col min="1795" max="1795" width="6.7109375" style="2" customWidth="1"/>
    <col min="1796" max="1796" width="6.140625" style="2" customWidth="1"/>
    <col min="1797" max="1797" width="6.7109375" style="2" customWidth="1"/>
    <col min="1798" max="1798" width="9.28515625" style="2" customWidth="1"/>
    <col min="1799" max="1799" width="12.140625" style="2" customWidth="1"/>
    <col min="1800" max="1800" width="13.85546875" style="2" customWidth="1"/>
    <col min="1801" max="1801" width="9.140625" style="2"/>
    <col min="1802" max="1802" width="11.85546875" style="2" customWidth="1"/>
    <col min="1803" max="1803" width="14" style="2" customWidth="1"/>
    <col min="1804" max="1811" width="9.140625" style="2"/>
    <col min="1812" max="1812" width="11" style="2" customWidth="1"/>
    <col min="1813" max="1816" width="9.140625" style="2"/>
    <col min="1817" max="1822" width="10.140625" style="2" customWidth="1"/>
    <col min="1823" max="1824" width="9.140625" style="2"/>
    <col min="1825" max="1825" width="12" style="2" bestFit="1" customWidth="1"/>
    <col min="1826" max="2040" width="9.140625" style="2"/>
    <col min="2041" max="2041" width="5.28515625" style="2" customWidth="1"/>
    <col min="2042" max="2042" width="35.28515625" style="2" customWidth="1"/>
    <col min="2043" max="2043" width="9.7109375" style="2" customWidth="1"/>
    <col min="2044" max="2044" width="6.7109375" style="2" customWidth="1"/>
    <col min="2045" max="2045" width="6.28515625" style="2" customWidth="1"/>
    <col min="2046" max="2046" width="9.140625" style="2"/>
    <col min="2047" max="2047" width="7.140625" style="2" customWidth="1"/>
    <col min="2048" max="2048" width="7.5703125" style="2" bestFit="1" customWidth="1"/>
    <col min="2049" max="2049" width="5.28515625" style="2" customWidth="1"/>
    <col min="2050" max="2050" width="0" style="2" hidden="1" customWidth="1"/>
    <col min="2051" max="2051" width="6.7109375" style="2" customWidth="1"/>
    <col min="2052" max="2052" width="6.140625" style="2" customWidth="1"/>
    <col min="2053" max="2053" width="6.7109375" style="2" customWidth="1"/>
    <col min="2054" max="2054" width="9.28515625" style="2" customWidth="1"/>
    <col min="2055" max="2055" width="12.140625" style="2" customWidth="1"/>
    <col min="2056" max="2056" width="13.85546875" style="2" customWidth="1"/>
    <col min="2057" max="2057" width="9.140625" style="2"/>
    <col min="2058" max="2058" width="11.85546875" style="2" customWidth="1"/>
    <col min="2059" max="2059" width="14" style="2" customWidth="1"/>
    <col min="2060" max="2067" width="9.140625" style="2"/>
    <col min="2068" max="2068" width="11" style="2" customWidth="1"/>
    <col min="2069" max="2072" width="9.140625" style="2"/>
    <col min="2073" max="2078" width="10.140625" style="2" customWidth="1"/>
    <col min="2079" max="2080" width="9.140625" style="2"/>
    <col min="2081" max="2081" width="12" style="2" bestFit="1" customWidth="1"/>
    <col min="2082" max="2296" width="9.140625" style="2"/>
    <col min="2297" max="2297" width="5.28515625" style="2" customWidth="1"/>
    <col min="2298" max="2298" width="35.28515625" style="2" customWidth="1"/>
    <col min="2299" max="2299" width="9.7109375" style="2" customWidth="1"/>
    <col min="2300" max="2300" width="6.7109375" style="2" customWidth="1"/>
    <col min="2301" max="2301" width="6.28515625" style="2" customWidth="1"/>
    <col min="2302" max="2302" width="9.140625" style="2"/>
    <col min="2303" max="2303" width="7.140625" style="2" customWidth="1"/>
    <col min="2304" max="2304" width="7.5703125" style="2" bestFit="1" customWidth="1"/>
    <col min="2305" max="2305" width="5.28515625" style="2" customWidth="1"/>
    <col min="2306" max="2306" width="0" style="2" hidden="1" customWidth="1"/>
    <col min="2307" max="2307" width="6.7109375" style="2" customWidth="1"/>
    <col min="2308" max="2308" width="6.140625" style="2" customWidth="1"/>
    <col min="2309" max="2309" width="6.7109375" style="2" customWidth="1"/>
    <col min="2310" max="2310" width="9.28515625" style="2" customWidth="1"/>
    <col min="2311" max="2311" width="12.140625" style="2" customWidth="1"/>
    <col min="2312" max="2312" width="13.85546875" style="2" customWidth="1"/>
    <col min="2313" max="2313" width="9.140625" style="2"/>
    <col min="2314" max="2314" width="11.85546875" style="2" customWidth="1"/>
    <col min="2315" max="2315" width="14" style="2" customWidth="1"/>
    <col min="2316" max="2323" width="9.140625" style="2"/>
    <col min="2324" max="2324" width="11" style="2" customWidth="1"/>
    <col min="2325" max="2328" width="9.140625" style="2"/>
    <col min="2329" max="2334" width="10.140625" style="2" customWidth="1"/>
    <col min="2335" max="2336" width="9.140625" style="2"/>
    <col min="2337" max="2337" width="12" style="2" bestFit="1" customWidth="1"/>
    <col min="2338" max="2552" width="9.140625" style="2"/>
    <col min="2553" max="2553" width="5.28515625" style="2" customWidth="1"/>
    <col min="2554" max="2554" width="35.28515625" style="2" customWidth="1"/>
    <col min="2555" max="2555" width="9.7109375" style="2" customWidth="1"/>
    <col min="2556" max="2556" width="6.7109375" style="2" customWidth="1"/>
    <col min="2557" max="2557" width="6.28515625" style="2" customWidth="1"/>
    <col min="2558" max="2558" width="9.140625" style="2"/>
    <col min="2559" max="2559" width="7.140625" style="2" customWidth="1"/>
    <col min="2560" max="2560" width="7.5703125" style="2" bestFit="1" customWidth="1"/>
    <col min="2561" max="2561" width="5.28515625" style="2" customWidth="1"/>
    <col min="2562" max="2562" width="0" style="2" hidden="1" customWidth="1"/>
    <col min="2563" max="2563" width="6.7109375" style="2" customWidth="1"/>
    <col min="2564" max="2564" width="6.140625" style="2" customWidth="1"/>
    <col min="2565" max="2565" width="6.7109375" style="2" customWidth="1"/>
    <col min="2566" max="2566" width="9.28515625" style="2" customWidth="1"/>
    <col min="2567" max="2567" width="12.140625" style="2" customWidth="1"/>
    <col min="2568" max="2568" width="13.85546875" style="2" customWidth="1"/>
    <col min="2569" max="2569" width="9.140625" style="2"/>
    <col min="2570" max="2570" width="11.85546875" style="2" customWidth="1"/>
    <col min="2571" max="2571" width="14" style="2" customWidth="1"/>
    <col min="2572" max="2579" width="9.140625" style="2"/>
    <col min="2580" max="2580" width="11" style="2" customWidth="1"/>
    <col min="2581" max="2584" width="9.140625" style="2"/>
    <col min="2585" max="2590" width="10.140625" style="2" customWidth="1"/>
    <col min="2591" max="2592" width="9.140625" style="2"/>
    <col min="2593" max="2593" width="12" style="2" bestFit="1" customWidth="1"/>
    <col min="2594" max="2808" width="9.140625" style="2"/>
    <col min="2809" max="2809" width="5.28515625" style="2" customWidth="1"/>
    <col min="2810" max="2810" width="35.28515625" style="2" customWidth="1"/>
    <col min="2811" max="2811" width="9.7109375" style="2" customWidth="1"/>
    <col min="2812" max="2812" width="6.7109375" style="2" customWidth="1"/>
    <col min="2813" max="2813" width="6.28515625" style="2" customWidth="1"/>
    <col min="2814" max="2814" width="9.140625" style="2"/>
    <col min="2815" max="2815" width="7.140625" style="2" customWidth="1"/>
    <col min="2816" max="2816" width="7.5703125" style="2" bestFit="1" customWidth="1"/>
    <col min="2817" max="2817" width="5.28515625" style="2" customWidth="1"/>
    <col min="2818" max="2818" width="0" style="2" hidden="1" customWidth="1"/>
    <col min="2819" max="2819" width="6.7109375" style="2" customWidth="1"/>
    <col min="2820" max="2820" width="6.140625" style="2" customWidth="1"/>
    <col min="2821" max="2821" width="6.7109375" style="2" customWidth="1"/>
    <col min="2822" max="2822" width="9.28515625" style="2" customWidth="1"/>
    <col min="2823" max="2823" width="12.140625" style="2" customWidth="1"/>
    <col min="2824" max="2824" width="13.85546875" style="2" customWidth="1"/>
    <col min="2825" max="2825" width="9.140625" style="2"/>
    <col min="2826" max="2826" width="11.85546875" style="2" customWidth="1"/>
    <col min="2827" max="2827" width="14" style="2" customWidth="1"/>
    <col min="2828" max="2835" width="9.140625" style="2"/>
    <col min="2836" max="2836" width="11" style="2" customWidth="1"/>
    <col min="2837" max="2840" width="9.140625" style="2"/>
    <col min="2841" max="2846" width="10.140625" style="2" customWidth="1"/>
    <col min="2847" max="2848" width="9.140625" style="2"/>
    <col min="2849" max="2849" width="12" style="2" bestFit="1" customWidth="1"/>
    <col min="2850" max="3064" width="9.140625" style="2"/>
    <col min="3065" max="3065" width="5.28515625" style="2" customWidth="1"/>
    <col min="3066" max="3066" width="35.28515625" style="2" customWidth="1"/>
    <col min="3067" max="3067" width="9.7109375" style="2" customWidth="1"/>
    <col min="3068" max="3068" width="6.7109375" style="2" customWidth="1"/>
    <col min="3069" max="3069" width="6.28515625" style="2" customWidth="1"/>
    <col min="3070" max="3070" width="9.140625" style="2"/>
    <col min="3071" max="3071" width="7.140625" style="2" customWidth="1"/>
    <col min="3072" max="3072" width="7.5703125" style="2" bestFit="1" customWidth="1"/>
    <col min="3073" max="3073" width="5.28515625" style="2" customWidth="1"/>
    <col min="3074" max="3074" width="0" style="2" hidden="1" customWidth="1"/>
    <col min="3075" max="3075" width="6.7109375" style="2" customWidth="1"/>
    <col min="3076" max="3076" width="6.140625" style="2" customWidth="1"/>
    <col min="3077" max="3077" width="6.7109375" style="2" customWidth="1"/>
    <col min="3078" max="3078" width="9.28515625" style="2" customWidth="1"/>
    <col min="3079" max="3079" width="12.140625" style="2" customWidth="1"/>
    <col min="3080" max="3080" width="13.85546875" style="2" customWidth="1"/>
    <col min="3081" max="3081" width="9.140625" style="2"/>
    <col min="3082" max="3082" width="11.85546875" style="2" customWidth="1"/>
    <col min="3083" max="3083" width="14" style="2" customWidth="1"/>
    <col min="3084" max="3091" width="9.140625" style="2"/>
    <col min="3092" max="3092" width="11" style="2" customWidth="1"/>
    <col min="3093" max="3096" width="9.140625" style="2"/>
    <col min="3097" max="3102" width="10.140625" style="2" customWidth="1"/>
    <col min="3103" max="3104" width="9.140625" style="2"/>
    <col min="3105" max="3105" width="12" style="2" bestFit="1" customWidth="1"/>
    <col min="3106" max="3320" width="9.140625" style="2"/>
    <col min="3321" max="3321" width="5.28515625" style="2" customWidth="1"/>
    <col min="3322" max="3322" width="35.28515625" style="2" customWidth="1"/>
    <col min="3323" max="3323" width="9.7109375" style="2" customWidth="1"/>
    <col min="3324" max="3324" width="6.7109375" style="2" customWidth="1"/>
    <col min="3325" max="3325" width="6.28515625" style="2" customWidth="1"/>
    <col min="3326" max="3326" width="9.140625" style="2"/>
    <col min="3327" max="3327" width="7.140625" style="2" customWidth="1"/>
    <col min="3328" max="3328" width="7.5703125" style="2" bestFit="1" customWidth="1"/>
    <col min="3329" max="3329" width="5.28515625" style="2" customWidth="1"/>
    <col min="3330" max="3330" width="0" style="2" hidden="1" customWidth="1"/>
    <col min="3331" max="3331" width="6.7109375" style="2" customWidth="1"/>
    <col min="3332" max="3332" width="6.140625" style="2" customWidth="1"/>
    <col min="3333" max="3333" width="6.7109375" style="2" customWidth="1"/>
    <col min="3334" max="3334" width="9.28515625" style="2" customWidth="1"/>
    <col min="3335" max="3335" width="12.140625" style="2" customWidth="1"/>
    <col min="3336" max="3336" width="13.85546875" style="2" customWidth="1"/>
    <col min="3337" max="3337" width="9.140625" style="2"/>
    <col min="3338" max="3338" width="11.85546875" style="2" customWidth="1"/>
    <col min="3339" max="3339" width="14" style="2" customWidth="1"/>
    <col min="3340" max="3347" width="9.140625" style="2"/>
    <col min="3348" max="3348" width="11" style="2" customWidth="1"/>
    <col min="3349" max="3352" width="9.140625" style="2"/>
    <col min="3353" max="3358" width="10.140625" style="2" customWidth="1"/>
    <col min="3359" max="3360" width="9.140625" style="2"/>
    <col min="3361" max="3361" width="12" style="2" bestFit="1" customWidth="1"/>
    <col min="3362" max="3576" width="9.140625" style="2"/>
    <col min="3577" max="3577" width="5.28515625" style="2" customWidth="1"/>
    <col min="3578" max="3578" width="35.28515625" style="2" customWidth="1"/>
    <col min="3579" max="3579" width="9.7109375" style="2" customWidth="1"/>
    <col min="3580" max="3580" width="6.7109375" style="2" customWidth="1"/>
    <col min="3581" max="3581" width="6.28515625" style="2" customWidth="1"/>
    <col min="3582" max="3582" width="9.140625" style="2"/>
    <col min="3583" max="3583" width="7.140625" style="2" customWidth="1"/>
    <col min="3584" max="3584" width="7.5703125" style="2" bestFit="1" customWidth="1"/>
    <col min="3585" max="3585" width="5.28515625" style="2" customWidth="1"/>
    <col min="3586" max="3586" width="0" style="2" hidden="1" customWidth="1"/>
    <col min="3587" max="3587" width="6.7109375" style="2" customWidth="1"/>
    <col min="3588" max="3588" width="6.140625" style="2" customWidth="1"/>
    <col min="3589" max="3589" width="6.7109375" style="2" customWidth="1"/>
    <col min="3590" max="3590" width="9.28515625" style="2" customWidth="1"/>
    <col min="3591" max="3591" width="12.140625" style="2" customWidth="1"/>
    <col min="3592" max="3592" width="13.85546875" style="2" customWidth="1"/>
    <col min="3593" max="3593" width="9.140625" style="2"/>
    <col min="3594" max="3594" width="11.85546875" style="2" customWidth="1"/>
    <col min="3595" max="3595" width="14" style="2" customWidth="1"/>
    <col min="3596" max="3603" width="9.140625" style="2"/>
    <col min="3604" max="3604" width="11" style="2" customWidth="1"/>
    <col min="3605" max="3608" width="9.140625" style="2"/>
    <col min="3609" max="3614" width="10.140625" style="2" customWidth="1"/>
    <col min="3615" max="3616" width="9.140625" style="2"/>
    <col min="3617" max="3617" width="12" style="2" bestFit="1" customWidth="1"/>
    <col min="3618" max="3832" width="9.140625" style="2"/>
    <col min="3833" max="3833" width="5.28515625" style="2" customWidth="1"/>
    <col min="3834" max="3834" width="35.28515625" style="2" customWidth="1"/>
    <col min="3835" max="3835" width="9.7109375" style="2" customWidth="1"/>
    <col min="3836" max="3836" width="6.7109375" style="2" customWidth="1"/>
    <col min="3837" max="3837" width="6.28515625" style="2" customWidth="1"/>
    <col min="3838" max="3838" width="9.140625" style="2"/>
    <col min="3839" max="3839" width="7.140625" style="2" customWidth="1"/>
    <col min="3840" max="3840" width="7.5703125" style="2" bestFit="1" customWidth="1"/>
    <col min="3841" max="3841" width="5.28515625" style="2" customWidth="1"/>
    <col min="3842" max="3842" width="0" style="2" hidden="1" customWidth="1"/>
    <col min="3843" max="3843" width="6.7109375" style="2" customWidth="1"/>
    <col min="3844" max="3844" width="6.140625" style="2" customWidth="1"/>
    <col min="3845" max="3845" width="6.7109375" style="2" customWidth="1"/>
    <col min="3846" max="3846" width="9.28515625" style="2" customWidth="1"/>
    <col min="3847" max="3847" width="12.140625" style="2" customWidth="1"/>
    <col min="3848" max="3848" width="13.85546875" style="2" customWidth="1"/>
    <col min="3849" max="3849" width="9.140625" style="2"/>
    <col min="3850" max="3850" width="11.85546875" style="2" customWidth="1"/>
    <col min="3851" max="3851" width="14" style="2" customWidth="1"/>
    <col min="3852" max="3859" width="9.140625" style="2"/>
    <col min="3860" max="3860" width="11" style="2" customWidth="1"/>
    <col min="3861" max="3864" width="9.140625" style="2"/>
    <col min="3865" max="3870" width="10.140625" style="2" customWidth="1"/>
    <col min="3871" max="3872" width="9.140625" style="2"/>
    <col min="3873" max="3873" width="12" style="2" bestFit="1" customWidth="1"/>
    <col min="3874" max="4088" width="9.140625" style="2"/>
    <col min="4089" max="4089" width="5.28515625" style="2" customWidth="1"/>
    <col min="4090" max="4090" width="35.28515625" style="2" customWidth="1"/>
    <col min="4091" max="4091" width="9.7109375" style="2" customWidth="1"/>
    <col min="4092" max="4092" width="6.7109375" style="2" customWidth="1"/>
    <col min="4093" max="4093" width="6.28515625" style="2" customWidth="1"/>
    <col min="4094" max="4094" width="9.140625" style="2"/>
    <col min="4095" max="4095" width="7.140625" style="2" customWidth="1"/>
    <col min="4096" max="4096" width="7.5703125" style="2" bestFit="1" customWidth="1"/>
    <col min="4097" max="4097" width="5.28515625" style="2" customWidth="1"/>
    <col min="4098" max="4098" width="0" style="2" hidden="1" customWidth="1"/>
    <col min="4099" max="4099" width="6.7109375" style="2" customWidth="1"/>
    <col min="4100" max="4100" width="6.140625" style="2" customWidth="1"/>
    <col min="4101" max="4101" width="6.7109375" style="2" customWidth="1"/>
    <col min="4102" max="4102" width="9.28515625" style="2" customWidth="1"/>
    <col min="4103" max="4103" width="12.140625" style="2" customWidth="1"/>
    <col min="4104" max="4104" width="13.85546875" style="2" customWidth="1"/>
    <col min="4105" max="4105" width="9.140625" style="2"/>
    <col min="4106" max="4106" width="11.85546875" style="2" customWidth="1"/>
    <col min="4107" max="4107" width="14" style="2" customWidth="1"/>
    <col min="4108" max="4115" width="9.140625" style="2"/>
    <col min="4116" max="4116" width="11" style="2" customWidth="1"/>
    <col min="4117" max="4120" width="9.140625" style="2"/>
    <col min="4121" max="4126" width="10.140625" style="2" customWidth="1"/>
    <col min="4127" max="4128" width="9.140625" style="2"/>
    <col min="4129" max="4129" width="12" style="2" bestFit="1" customWidth="1"/>
    <col min="4130" max="4344" width="9.140625" style="2"/>
    <col min="4345" max="4345" width="5.28515625" style="2" customWidth="1"/>
    <col min="4346" max="4346" width="35.28515625" style="2" customWidth="1"/>
    <col min="4347" max="4347" width="9.7109375" style="2" customWidth="1"/>
    <col min="4348" max="4348" width="6.7109375" style="2" customWidth="1"/>
    <col min="4349" max="4349" width="6.28515625" style="2" customWidth="1"/>
    <col min="4350" max="4350" width="9.140625" style="2"/>
    <col min="4351" max="4351" width="7.140625" style="2" customWidth="1"/>
    <col min="4352" max="4352" width="7.5703125" style="2" bestFit="1" customWidth="1"/>
    <col min="4353" max="4353" width="5.28515625" style="2" customWidth="1"/>
    <col min="4354" max="4354" width="0" style="2" hidden="1" customWidth="1"/>
    <col min="4355" max="4355" width="6.7109375" style="2" customWidth="1"/>
    <col min="4356" max="4356" width="6.140625" style="2" customWidth="1"/>
    <col min="4357" max="4357" width="6.7109375" style="2" customWidth="1"/>
    <col min="4358" max="4358" width="9.28515625" style="2" customWidth="1"/>
    <col min="4359" max="4359" width="12.140625" style="2" customWidth="1"/>
    <col min="4360" max="4360" width="13.85546875" style="2" customWidth="1"/>
    <col min="4361" max="4361" width="9.140625" style="2"/>
    <col min="4362" max="4362" width="11.85546875" style="2" customWidth="1"/>
    <col min="4363" max="4363" width="14" style="2" customWidth="1"/>
    <col min="4364" max="4371" width="9.140625" style="2"/>
    <col min="4372" max="4372" width="11" style="2" customWidth="1"/>
    <col min="4373" max="4376" width="9.140625" style="2"/>
    <col min="4377" max="4382" width="10.140625" style="2" customWidth="1"/>
    <col min="4383" max="4384" width="9.140625" style="2"/>
    <col min="4385" max="4385" width="12" style="2" bestFit="1" customWidth="1"/>
    <col min="4386" max="4600" width="9.140625" style="2"/>
    <col min="4601" max="4601" width="5.28515625" style="2" customWidth="1"/>
    <col min="4602" max="4602" width="35.28515625" style="2" customWidth="1"/>
    <col min="4603" max="4603" width="9.7109375" style="2" customWidth="1"/>
    <col min="4604" max="4604" width="6.7109375" style="2" customWidth="1"/>
    <col min="4605" max="4605" width="6.28515625" style="2" customWidth="1"/>
    <col min="4606" max="4606" width="9.140625" style="2"/>
    <col min="4607" max="4607" width="7.140625" style="2" customWidth="1"/>
    <col min="4608" max="4608" width="7.5703125" style="2" bestFit="1" customWidth="1"/>
    <col min="4609" max="4609" width="5.28515625" style="2" customWidth="1"/>
    <col min="4610" max="4610" width="0" style="2" hidden="1" customWidth="1"/>
    <col min="4611" max="4611" width="6.7109375" style="2" customWidth="1"/>
    <col min="4612" max="4612" width="6.140625" style="2" customWidth="1"/>
    <col min="4613" max="4613" width="6.7109375" style="2" customWidth="1"/>
    <col min="4614" max="4614" width="9.28515625" style="2" customWidth="1"/>
    <col min="4615" max="4615" width="12.140625" style="2" customWidth="1"/>
    <col min="4616" max="4616" width="13.85546875" style="2" customWidth="1"/>
    <col min="4617" max="4617" width="9.140625" style="2"/>
    <col min="4618" max="4618" width="11.85546875" style="2" customWidth="1"/>
    <col min="4619" max="4619" width="14" style="2" customWidth="1"/>
    <col min="4620" max="4627" width="9.140625" style="2"/>
    <col min="4628" max="4628" width="11" style="2" customWidth="1"/>
    <col min="4629" max="4632" width="9.140625" style="2"/>
    <col min="4633" max="4638" width="10.140625" style="2" customWidth="1"/>
    <col min="4639" max="4640" width="9.140625" style="2"/>
    <col min="4641" max="4641" width="12" style="2" bestFit="1" customWidth="1"/>
    <col min="4642" max="4856" width="9.140625" style="2"/>
    <col min="4857" max="4857" width="5.28515625" style="2" customWidth="1"/>
    <col min="4858" max="4858" width="35.28515625" style="2" customWidth="1"/>
    <col min="4859" max="4859" width="9.7109375" style="2" customWidth="1"/>
    <col min="4860" max="4860" width="6.7109375" style="2" customWidth="1"/>
    <col min="4861" max="4861" width="6.28515625" style="2" customWidth="1"/>
    <col min="4862" max="4862" width="9.140625" style="2"/>
    <col min="4863" max="4863" width="7.140625" style="2" customWidth="1"/>
    <col min="4864" max="4864" width="7.5703125" style="2" bestFit="1" customWidth="1"/>
    <col min="4865" max="4865" width="5.28515625" style="2" customWidth="1"/>
    <col min="4866" max="4866" width="0" style="2" hidden="1" customWidth="1"/>
    <col min="4867" max="4867" width="6.7109375" style="2" customWidth="1"/>
    <col min="4868" max="4868" width="6.140625" style="2" customWidth="1"/>
    <col min="4869" max="4869" width="6.7109375" style="2" customWidth="1"/>
    <col min="4870" max="4870" width="9.28515625" style="2" customWidth="1"/>
    <col min="4871" max="4871" width="12.140625" style="2" customWidth="1"/>
    <col min="4872" max="4872" width="13.85546875" style="2" customWidth="1"/>
    <col min="4873" max="4873" width="9.140625" style="2"/>
    <col min="4874" max="4874" width="11.85546875" style="2" customWidth="1"/>
    <col min="4875" max="4875" width="14" style="2" customWidth="1"/>
    <col min="4876" max="4883" width="9.140625" style="2"/>
    <col min="4884" max="4884" width="11" style="2" customWidth="1"/>
    <col min="4885" max="4888" width="9.140625" style="2"/>
    <col min="4889" max="4894" width="10.140625" style="2" customWidth="1"/>
    <col min="4895" max="4896" width="9.140625" style="2"/>
    <col min="4897" max="4897" width="12" style="2" bestFit="1" customWidth="1"/>
    <col min="4898" max="5112" width="9.140625" style="2"/>
    <col min="5113" max="5113" width="5.28515625" style="2" customWidth="1"/>
    <col min="5114" max="5114" width="35.28515625" style="2" customWidth="1"/>
    <col min="5115" max="5115" width="9.7109375" style="2" customWidth="1"/>
    <col min="5116" max="5116" width="6.7109375" style="2" customWidth="1"/>
    <col min="5117" max="5117" width="6.28515625" style="2" customWidth="1"/>
    <col min="5118" max="5118" width="9.140625" style="2"/>
    <col min="5119" max="5119" width="7.140625" style="2" customWidth="1"/>
    <col min="5120" max="5120" width="7.5703125" style="2" bestFit="1" customWidth="1"/>
    <col min="5121" max="5121" width="5.28515625" style="2" customWidth="1"/>
    <col min="5122" max="5122" width="0" style="2" hidden="1" customWidth="1"/>
    <col min="5123" max="5123" width="6.7109375" style="2" customWidth="1"/>
    <col min="5124" max="5124" width="6.140625" style="2" customWidth="1"/>
    <col min="5125" max="5125" width="6.7109375" style="2" customWidth="1"/>
    <col min="5126" max="5126" width="9.28515625" style="2" customWidth="1"/>
    <col min="5127" max="5127" width="12.140625" style="2" customWidth="1"/>
    <col min="5128" max="5128" width="13.85546875" style="2" customWidth="1"/>
    <col min="5129" max="5129" width="9.140625" style="2"/>
    <col min="5130" max="5130" width="11.85546875" style="2" customWidth="1"/>
    <col min="5131" max="5131" width="14" style="2" customWidth="1"/>
    <col min="5132" max="5139" width="9.140625" style="2"/>
    <col min="5140" max="5140" width="11" style="2" customWidth="1"/>
    <col min="5141" max="5144" width="9.140625" style="2"/>
    <col min="5145" max="5150" width="10.140625" style="2" customWidth="1"/>
    <col min="5151" max="5152" width="9.140625" style="2"/>
    <col min="5153" max="5153" width="12" style="2" bestFit="1" customWidth="1"/>
    <col min="5154" max="5368" width="9.140625" style="2"/>
    <col min="5369" max="5369" width="5.28515625" style="2" customWidth="1"/>
    <col min="5370" max="5370" width="35.28515625" style="2" customWidth="1"/>
    <col min="5371" max="5371" width="9.7109375" style="2" customWidth="1"/>
    <col min="5372" max="5372" width="6.7109375" style="2" customWidth="1"/>
    <col min="5373" max="5373" width="6.28515625" style="2" customWidth="1"/>
    <col min="5374" max="5374" width="9.140625" style="2"/>
    <col min="5375" max="5375" width="7.140625" style="2" customWidth="1"/>
    <col min="5376" max="5376" width="7.5703125" style="2" bestFit="1" customWidth="1"/>
    <col min="5377" max="5377" width="5.28515625" style="2" customWidth="1"/>
    <col min="5378" max="5378" width="0" style="2" hidden="1" customWidth="1"/>
    <col min="5379" max="5379" width="6.7109375" style="2" customWidth="1"/>
    <col min="5380" max="5380" width="6.140625" style="2" customWidth="1"/>
    <col min="5381" max="5381" width="6.7109375" style="2" customWidth="1"/>
    <col min="5382" max="5382" width="9.28515625" style="2" customWidth="1"/>
    <col min="5383" max="5383" width="12.140625" style="2" customWidth="1"/>
    <col min="5384" max="5384" width="13.85546875" style="2" customWidth="1"/>
    <col min="5385" max="5385" width="9.140625" style="2"/>
    <col min="5386" max="5386" width="11.85546875" style="2" customWidth="1"/>
    <col min="5387" max="5387" width="14" style="2" customWidth="1"/>
    <col min="5388" max="5395" width="9.140625" style="2"/>
    <col min="5396" max="5396" width="11" style="2" customWidth="1"/>
    <col min="5397" max="5400" width="9.140625" style="2"/>
    <col min="5401" max="5406" width="10.140625" style="2" customWidth="1"/>
    <col min="5407" max="5408" width="9.140625" style="2"/>
    <col min="5409" max="5409" width="12" style="2" bestFit="1" customWidth="1"/>
    <col min="5410" max="5624" width="9.140625" style="2"/>
    <col min="5625" max="5625" width="5.28515625" style="2" customWidth="1"/>
    <col min="5626" max="5626" width="35.28515625" style="2" customWidth="1"/>
    <col min="5627" max="5627" width="9.7109375" style="2" customWidth="1"/>
    <col min="5628" max="5628" width="6.7109375" style="2" customWidth="1"/>
    <col min="5629" max="5629" width="6.28515625" style="2" customWidth="1"/>
    <col min="5630" max="5630" width="9.140625" style="2"/>
    <col min="5631" max="5631" width="7.140625" style="2" customWidth="1"/>
    <col min="5632" max="5632" width="7.5703125" style="2" bestFit="1" customWidth="1"/>
    <col min="5633" max="5633" width="5.28515625" style="2" customWidth="1"/>
    <col min="5634" max="5634" width="0" style="2" hidden="1" customWidth="1"/>
    <col min="5635" max="5635" width="6.7109375" style="2" customWidth="1"/>
    <col min="5636" max="5636" width="6.140625" style="2" customWidth="1"/>
    <col min="5637" max="5637" width="6.7109375" style="2" customWidth="1"/>
    <col min="5638" max="5638" width="9.28515625" style="2" customWidth="1"/>
    <col min="5639" max="5639" width="12.140625" style="2" customWidth="1"/>
    <col min="5640" max="5640" width="13.85546875" style="2" customWidth="1"/>
    <col min="5641" max="5641" width="9.140625" style="2"/>
    <col min="5642" max="5642" width="11.85546875" style="2" customWidth="1"/>
    <col min="5643" max="5643" width="14" style="2" customWidth="1"/>
    <col min="5644" max="5651" width="9.140625" style="2"/>
    <col min="5652" max="5652" width="11" style="2" customWidth="1"/>
    <col min="5653" max="5656" width="9.140625" style="2"/>
    <col min="5657" max="5662" width="10.140625" style="2" customWidth="1"/>
    <col min="5663" max="5664" width="9.140625" style="2"/>
    <col min="5665" max="5665" width="12" style="2" bestFit="1" customWidth="1"/>
    <col min="5666" max="5880" width="9.140625" style="2"/>
    <col min="5881" max="5881" width="5.28515625" style="2" customWidth="1"/>
    <col min="5882" max="5882" width="35.28515625" style="2" customWidth="1"/>
    <col min="5883" max="5883" width="9.7109375" style="2" customWidth="1"/>
    <col min="5884" max="5884" width="6.7109375" style="2" customWidth="1"/>
    <col min="5885" max="5885" width="6.28515625" style="2" customWidth="1"/>
    <col min="5886" max="5886" width="9.140625" style="2"/>
    <col min="5887" max="5887" width="7.140625" style="2" customWidth="1"/>
    <col min="5888" max="5888" width="7.5703125" style="2" bestFit="1" customWidth="1"/>
    <col min="5889" max="5889" width="5.28515625" style="2" customWidth="1"/>
    <col min="5890" max="5890" width="0" style="2" hidden="1" customWidth="1"/>
    <col min="5891" max="5891" width="6.7109375" style="2" customWidth="1"/>
    <col min="5892" max="5892" width="6.140625" style="2" customWidth="1"/>
    <col min="5893" max="5893" width="6.7109375" style="2" customWidth="1"/>
    <col min="5894" max="5894" width="9.28515625" style="2" customWidth="1"/>
    <col min="5895" max="5895" width="12.140625" style="2" customWidth="1"/>
    <col min="5896" max="5896" width="13.85546875" style="2" customWidth="1"/>
    <col min="5897" max="5897" width="9.140625" style="2"/>
    <col min="5898" max="5898" width="11.85546875" style="2" customWidth="1"/>
    <col min="5899" max="5899" width="14" style="2" customWidth="1"/>
    <col min="5900" max="5907" width="9.140625" style="2"/>
    <col min="5908" max="5908" width="11" style="2" customWidth="1"/>
    <col min="5909" max="5912" width="9.140625" style="2"/>
    <col min="5913" max="5918" width="10.140625" style="2" customWidth="1"/>
    <col min="5919" max="5920" width="9.140625" style="2"/>
    <col min="5921" max="5921" width="12" style="2" bestFit="1" customWidth="1"/>
    <col min="5922" max="6136" width="9.140625" style="2"/>
    <col min="6137" max="6137" width="5.28515625" style="2" customWidth="1"/>
    <col min="6138" max="6138" width="35.28515625" style="2" customWidth="1"/>
    <col min="6139" max="6139" width="9.7109375" style="2" customWidth="1"/>
    <col min="6140" max="6140" width="6.7109375" style="2" customWidth="1"/>
    <col min="6141" max="6141" width="6.28515625" style="2" customWidth="1"/>
    <col min="6142" max="6142" width="9.140625" style="2"/>
    <col min="6143" max="6143" width="7.140625" style="2" customWidth="1"/>
    <col min="6144" max="6144" width="7.5703125" style="2" bestFit="1" customWidth="1"/>
    <col min="6145" max="6145" width="5.28515625" style="2" customWidth="1"/>
    <col min="6146" max="6146" width="0" style="2" hidden="1" customWidth="1"/>
    <col min="6147" max="6147" width="6.7109375" style="2" customWidth="1"/>
    <col min="6148" max="6148" width="6.140625" style="2" customWidth="1"/>
    <col min="6149" max="6149" width="6.7109375" style="2" customWidth="1"/>
    <col min="6150" max="6150" width="9.28515625" style="2" customWidth="1"/>
    <col min="6151" max="6151" width="12.140625" style="2" customWidth="1"/>
    <col min="6152" max="6152" width="13.85546875" style="2" customWidth="1"/>
    <col min="6153" max="6153" width="9.140625" style="2"/>
    <col min="6154" max="6154" width="11.85546875" style="2" customWidth="1"/>
    <col min="6155" max="6155" width="14" style="2" customWidth="1"/>
    <col min="6156" max="6163" width="9.140625" style="2"/>
    <col min="6164" max="6164" width="11" style="2" customWidth="1"/>
    <col min="6165" max="6168" width="9.140625" style="2"/>
    <col min="6169" max="6174" width="10.140625" style="2" customWidth="1"/>
    <col min="6175" max="6176" width="9.140625" style="2"/>
    <col min="6177" max="6177" width="12" style="2" bestFit="1" customWidth="1"/>
    <col min="6178" max="6392" width="9.140625" style="2"/>
    <col min="6393" max="6393" width="5.28515625" style="2" customWidth="1"/>
    <col min="6394" max="6394" width="35.28515625" style="2" customWidth="1"/>
    <col min="6395" max="6395" width="9.7109375" style="2" customWidth="1"/>
    <col min="6396" max="6396" width="6.7109375" style="2" customWidth="1"/>
    <col min="6397" max="6397" width="6.28515625" style="2" customWidth="1"/>
    <col min="6398" max="6398" width="9.140625" style="2"/>
    <col min="6399" max="6399" width="7.140625" style="2" customWidth="1"/>
    <col min="6400" max="6400" width="7.5703125" style="2" bestFit="1" customWidth="1"/>
    <col min="6401" max="6401" width="5.28515625" style="2" customWidth="1"/>
    <col min="6402" max="6402" width="0" style="2" hidden="1" customWidth="1"/>
    <col min="6403" max="6403" width="6.7109375" style="2" customWidth="1"/>
    <col min="6404" max="6404" width="6.140625" style="2" customWidth="1"/>
    <col min="6405" max="6405" width="6.7109375" style="2" customWidth="1"/>
    <col min="6406" max="6406" width="9.28515625" style="2" customWidth="1"/>
    <col min="6407" max="6407" width="12.140625" style="2" customWidth="1"/>
    <col min="6408" max="6408" width="13.85546875" style="2" customWidth="1"/>
    <col min="6409" max="6409" width="9.140625" style="2"/>
    <col min="6410" max="6410" width="11.85546875" style="2" customWidth="1"/>
    <col min="6411" max="6411" width="14" style="2" customWidth="1"/>
    <col min="6412" max="6419" width="9.140625" style="2"/>
    <col min="6420" max="6420" width="11" style="2" customWidth="1"/>
    <col min="6421" max="6424" width="9.140625" style="2"/>
    <col min="6425" max="6430" width="10.140625" style="2" customWidth="1"/>
    <col min="6431" max="6432" width="9.140625" style="2"/>
    <col min="6433" max="6433" width="12" style="2" bestFit="1" customWidth="1"/>
    <col min="6434" max="6648" width="9.140625" style="2"/>
    <col min="6649" max="6649" width="5.28515625" style="2" customWidth="1"/>
    <col min="6650" max="6650" width="35.28515625" style="2" customWidth="1"/>
    <col min="6651" max="6651" width="9.7109375" style="2" customWidth="1"/>
    <col min="6652" max="6652" width="6.7109375" style="2" customWidth="1"/>
    <col min="6653" max="6653" width="6.28515625" style="2" customWidth="1"/>
    <col min="6654" max="6654" width="9.140625" style="2"/>
    <col min="6655" max="6655" width="7.140625" style="2" customWidth="1"/>
    <col min="6656" max="6656" width="7.5703125" style="2" bestFit="1" customWidth="1"/>
    <col min="6657" max="6657" width="5.28515625" style="2" customWidth="1"/>
    <col min="6658" max="6658" width="0" style="2" hidden="1" customWidth="1"/>
    <col min="6659" max="6659" width="6.7109375" style="2" customWidth="1"/>
    <col min="6660" max="6660" width="6.140625" style="2" customWidth="1"/>
    <col min="6661" max="6661" width="6.7109375" style="2" customWidth="1"/>
    <col min="6662" max="6662" width="9.28515625" style="2" customWidth="1"/>
    <col min="6663" max="6663" width="12.140625" style="2" customWidth="1"/>
    <col min="6664" max="6664" width="13.85546875" style="2" customWidth="1"/>
    <col min="6665" max="6665" width="9.140625" style="2"/>
    <col min="6666" max="6666" width="11.85546875" style="2" customWidth="1"/>
    <col min="6667" max="6667" width="14" style="2" customWidth="1"/>
    <col min="6668" max="6675" width="9.140625" style="2"/>
    <col min="6676" max="6676" width="11" style="2" customWidth="1"/>
    <col min="6677" max="6680" width="9.140625" style="2"/>
    <col min="6681" max="6686" width="10.140625" style="2" customWidth="1"/>
    <col min="6687" max="6688" width="9.140625" style="2"/>
    <col min="6689" max="6689" width="12" style="2" bestFit="1" customWidth="1"/>
    <col min="6690" max="6904" width="9.140625" style="2"/>
    <col min="6905" max="6905" width="5.28515625" style="2" customWidth="1"/>
    <col min="6906" max="6906" width="35.28515625" style="2" customWidth="1"/>
    <col min="6907" max="6907" width="9.7109375" style="2" customWidth="1"/>
    <col min="6908" max="6908" width="6.7109375" style="2" customWidth="1"/>
    <col min="6909" max="6909" width="6.28515625" style="2" customWidth="1"/>
    <col min="6910" max="6910" width="9.140625" style="2"/>
    <col min="6911" max="6911" width="7.140625" style="2" customWidth="1"/>
    <col min="6912" max="6912" width="7.5703125" style="2" bestFit="1" customWidth="1"/>
    <col min="6913" max="6913" width="5.28515625" style="2" customWidth="1"/>
    <col min="6914" max="6914" width="0" style="2" hidden="1" customWidth="1"/>
    <col min="6915" max="6915" width="6.7109375" style="2" customWidth="1"/>
    <col min="6916" max="6916" width="6.140625" style="2" customWidth="1"/>
    <col min="6917" max="6917" width="6.7109375" style="2" customWidth="1"/>
    <col min="6918" max="6918" width="9.28515625" style="2" customWidth="1"/>
    <col min="6919" max="6919" width="12.140625" style="2" customWidth="1"/>
    <col min="6920" max="6920" width="13.85546875" style="2" customWidth="1"/>
    <col min="6921" max="6921" width="9.140625" style="2"/>
    <col min="6922" max="6922" width="11.85546875" style="2" customWidth="1"/>
    <col min="6923" max="6923" width="14" style="2" customWidth="1"/>
    <col min="6924" max="6931" width="9.140625" style="2"/>
    <col min="6932" max="6932" width="11" style="2" customWidth="1"/>
    <col min="6933" max="6936" width="9.140625" style="2"/>
    <col min="6937" max="6942" width="10.140625" style="2" customWidth="1"/>
    <col min="6943" max="6944" width="9.140625" style="2"/>
    <col min="6945" max="6945" width="12" style="2" bestFit="1" customWidth="1"/>
    <col min="6946" max="7160" width="9.140625" style="2"/>
    <col min="7161" max="7161" width="5.28515625" style="2" customWidth="1"/>
    <col min="7162" max="7162" width="35.28515625" style="2" customWidth="1"/>
    <col min="7163" max="7163" width="9.7109375" style="2" customWidth="1"/>
    <col min="7164" max="7164" width="6.7109375" style="2" customWidth="1"/>
    <col min="7165" max="7165" width="6.28515625" style="2" customWidth="1"/>
    <col min="7166" max="7166" width="9.140625" style="2"/>
    <col min="7167" max="7167" width="7.140625" style="2" customWidth="1"/>
    <col min="7168" max="7168" width="7.5703125" style="2" bestFit="1" customWidth="1"/>
    <col min="7169" max="7169" width="5.28515625" style="2" customWidth="1"/>
    <col min="7170" max="7170" width="0" style="2" hidden="1" customWidth="1"/>
    <col min="7171" max="7171" width="6.7109375" style="2" customWidth="1"/>
    <col min="7172" max="7172" width="6.140625" style="2" customWidth="1"/>
    <col min="7173" max="7173" width="6.7109375" style="2" customWidth="1"/>
    <col min="7174" max="7174" width="9.28515625" style="2" customWidth="1"/>
    <col min="7175" max="7175" width="12.140625" style="2" customWidth="1"/>
    <col min="7176" max="7176" width="13.85546875" style="2" customWidth="1"/>
    <col min="7177" max="7177" width="9.140625" style="2"/>
    <col min="7178" max="7178" width="11.85546875" style="2" customWidth="1"/>
    <col min="7179" max="7179" width="14" style="2" customWidth="1"/>
    <col min="7180" max="7187" width="9.140625" style="2"/>
    <col min="7188" max="7188" width="11" style="2" customWidth="1"/>
    <col min="7189" max="7192" width="9.140625" style="2"/>
    <col min="7193" max="7198" width="10.140625" style="2" customWidth="1"/>
    <col min="7199" max="7200" width="9.140625" style="2"/>
    <col min="7201" max="7201" width="12" style="2" bestFit="1" customWidth="1"/>
    <col min="7202" max="7416" width="9.140625" style="2"/>
    <col min="7417" max="7417" width="5.28515625" style="2" customWidth="1"/>
    <col min="7418" max="7418" width="35.28515625" style="2" customWidth="1"/>
    <col min="7419" max="7419" width="9.7109375" style="2" customWidth="1"/>
    <col min="7420" max="7420" width="6.7109375" style="2" customWidth="1"/>
    <col min="7421" max="7421" width="6.28515625" style="2" customWidth="1"/>
    <col min="7422" max="7422" width="9.140625" style="2"/>
    <col min="7423" max="7423" width="7.140625" style="2" customWidth="1"/>
    <col min="7424" max="7424" width="7.5703125" style="2" bestFit="1" customWidth="1"/>
    <col min="7425" max="7425" width="5.28515625" style="2" customWidth="1"/>
    <col min="7426" max="7426" width="0" style="2" hidden="1" customWidth="1"/>
    <col min="7427" max="7427" width="6.7109375" style="2" customWidth="1"/>
    <col min="7428" max="7428" width="6.140625" style="2" customWidth="1"/>
    <col min="7429" max="7429" width="6.7109375" style="2" customWidth="1"/>
    <col min="7430" max="7430" width="9.28515625" style="2" customWidth="1"/>
    <col min="7431" max="7431" width="12.140625" style="2" customWidth="1"/>
    <col min="7432" max="7432" width="13.85546875" style="2" customWidth="1"/>
    <col min="7433" max="7433" width="9.140625" style="2"/>
    <col min="7434" max="7434" width="11.85546875" style="2" customWidth="1"/>
    <col min="7435" max="7435" width="14" style="2" customWidth="1"/>
    <col min="7436" max="7443" width="9.140625" style="2"/>
    <col min="7444" max="7444" width="11" style="2" customWidth="1"/>
    <col min="7445" max="7448" width="9.140625" style="2"/>
    <col min="7449" max="7454" width="10.140625" style="2" customWidth="1"/>
    <col min="7455" max="7456" width="9.140625" style="2"/>
    <col min="7457" max="7457" width="12" style="2" bestFit="1" customWidth="1"/>
    <col min="7458" max="7672" width="9.140625" style="2"/>
    <col min="7673" max="7673" width="5.28515625" style="2" customWidth="1"/>
    <col min="7674" max="7674" width="35.28515625" style="2" customWidth="1"/>
    <col min="7675" max="7675" width="9.7109375" style="2" customWidth="1"/>
    <col min="7676" max="7676" width="6.7109375" style="2" customWidth="1"/>
    <col min="7677" max="7677" width="6.28515625" style="2" customWidth="1"/>
    <col min="7678" max="7678" width="9.140625" style="2"/>
    <col min="7679" max="7679" width="7.140625" style="2" customWidth="1"/>
    <col min="7680" max="7680" width="7.5703125" style="2" bestFit="1" customWidth="1"/>
    <col min="7681" max="7681" width="5.28515625" style="2" customWidth="1"/>
    <col min="7682" max="7682" width="0" style="2" hidden="1" customWidth="1"/>
    <col min="7683" max="7683" width="6.7109375" style="2" customWidth="1"/>
    <col min="7684" max="7684" width="6.140625" style="2" customWidth="1"/>
    <col min="7685" max="7685" width="6.7109375" style="2" customWidth="1"/>
    <col min="7686" max="7686" width="9.28515625" style="2" customWidth="1"/>
    <col min="7687" max="7687" width="12.140625" style="2" customWidth="1"/>
    <col min="7688" max="7688" width="13.85546875" style="2" customWidth="1"/>
    <col min="7689" max="7689" width="9.140625" style="2"/>
    <col min="7690" max="7690" width="11.85546875" style="2" customWidth="1"/>
    <col min="7691" max="7691" width="14" style="2" customWidth="1"/>
    <col min="7692" max="7699" width="9.140625" style="2"/>
    <col min="7700" max="7700" width="11" style="2" customWidth="1"/>
    <col min="7701" max="7704" width="9.140625" style="2"/>
    <col min="7705" max="7710" width="10.140625" style="2" customWidth="1"/>
    <col min="7711" max="7712" width="9.140625" style="2"/>
    <col min="7713" max="7713" width="12" style="2" bestFit="1" customWidth="1"/>
    <col min="7714" max="7928" width="9.140625" style="2"/>
    <col min="7929" max="7929" width="5.28515625" style="2" customWidth="1"/>
    <col min="7930" max="7930" width="35.28515625" style="2" customWidth="1"/>
    <col min="7931" max="7931" width="9.7109375" style="2" customWidth="1"/>
    <col min="7932" max="7932" width="6.7109375" style="2" customWidth="1"/>
    <col min="7933" max="7933" width="6.28515625" style="2" customWidth="1"/>
    <col min="7934" max="7934" width="9.140625" style="2"/>
    <col min="7935" max="7935" width="7.140625" style="2" customWidth="1"/>
    <col min="7936" max="7936" width="7.5703125" style="2" bestFit="1" customWidth="1"/>
    <col min="7937" max="7937" width="5.28515625" style="2" customWidth="1"/>
    <col min="7938" max="7938" width="0" style="2" hidden="1" customWidth="1"/>
    <col min="7939" max="7939" width="6.7109375" style="2" customWidth="1"/>
    <col min="7940" max="7940" width="6.140625" style="2" customWidth="1"/>
    <col min="7941" max="7941" width="6.7109375" style="2" customWidth="1"/>
    <col min="7942" max="7942" width="9.28515625" style="2" customWidth="1"/>
    <col min="7943" max="7943" width="12.140625" style="2" customWidth="1"/>
    <col min="7944" max="7944" width="13.85546875" style="2" customWidth="1"/>
    <col min="7945" max="7945" width="9.140625" style="2"/>
    <col min="7946" max="7946" width="11.85546875" style="2" customWidth="1"/>
    <col min="7947" max="7947" width="14" style="2" customWidth="1"/>
    <col min="7948" max="7955" width="9.140625" style="2"/>
    <col min="7956" max="7956" width="11" style="2" customWidth="1"/>
    <col min="7957" max="7960" width="9.140625" style="2"/>
    <col min="7961" max="7966" width="10.140625" style="2" customWidth="1"/>
    <col min="7967" max="7968" width="9.140625" style="2"/>
    <col min="7969" max="7969" width="12" style="2" bestFit="1" customWidth="1"/>
    <col min="7970" max="8184" width="9.140625" style="2"/>
    <col min="8185" max="8185" width="5.28515625" style="2" customWidth="1"/>
    <col min="8186" max="8186" width="35.28515625" style="2" customWidth="1"/>
    <col min="8187" max="8187" width="9.7109375" style="2" customWidth="1"/>
    <col min="8188" max="8188" width="6.7109375" style="2" customWidth="1"/>
    <col min="8189" max="8189" width="6.28515625" style="2" customWidth="1"/>
    <col min="8190" max="8190" width="9.140625" style="2"/>
    <col min="8191" max="8191" width="7.140625" style="2" customWidth="1"/>
    <col min="8192" max="8192" width="7.5703125" style="2" bestFit="1" customWidth="1"/>
    <col min="8193" max="8193" width="5.28515625" style="2" customWidth="1"/>
    <col min="8194" max="8194" width="0" style="2" hidden="1" customWidth="1"/>
    <col min="8195" max="8195" width="6.7109375" style="2" customWidth="1"/>
    <col min="8196" max="8196" width="6.140625" style="2" customWidth="1"/>
    <col min="8197" max="8197" width="6.7109375" style="2" customWidth="1"/>
    <col min="8198" max="8198" width="9.28515625" style="2" customWidth="1"/>
    <col min="8199" max="8199" width="12.140625" style="2" customWidth="1"/>
    <col min="8200" max="8200" width="13.85546875" style="2" customWidth="1"/>
    <col min="8201" max="8201" width="9.140625" style="2"/>
    <col min="8202" max="8202" width="11.85546875" style="2" customWidth="1"/>
    <col min="8203" max="8203" width="14" style="2" customWidth="1"/>
    <col min="8204" max="8211" width="9.140625" style="2"/>
    <col min="8212" max="8212" width="11" style="2" customWidth="1"/>
    <col min="8213" max="8216" width="9.140625" style="2"/>
    <col min="8217" max="8222" width="10.140625" style="2" customWidth="1"/>
    <col min="8223" max="8224" width="9.140625" style="2"/>
    <col min="8225" max="8225" width="12" style="2" bestFit="1" customWidth="1"/>
    <col min="8226" max="8440" width="9.140625" style="2"/>
    <col min="8441" max="8441" width="5.28515625" style="2" customWidth="1"/>
    <col min="8442" max="8442" width="35.28515625" style="2" customWidth="1"/>
    <col min="8443" max="8443" width="9.7109375" style="2" customWidth="1"/>
    <col min="8444" max="8444" width="6.7109375" style="2" customWidth="1"/>
    <col min="8445" max="8445" width="6.28515625" style="2" customWidth="1"/>
    <col min="8446" max="8446" width="9.140625" style="2"/>
    <col min="8447" max="8447" width="7.140625" style="2" customWidth="1"/>
    <col min="8448" max="8448" width="7.5703125" style="2" bestFit="1" customWidth="1"/>
    <col min="8449" max="8449" width="5.28515625" style="2" customWidth="1"/>
    <col min="8450" max="8450" width="0" style="2" hidden="1" customWidth="1"/>
    <col min="8451" max="8451" width="6.7109375" style="2" customWidth="1"/>
    <col min="8452" max="8452" width="6.140625" style="2" customWidth="1"/>
    <col min="8453" max="8453" width="6.7109375" style="2" customWidth="1"/>
    <col min="8454" max="8454" width="9.28515625" style="2" customWidth="1"/>
    <col min="8455" max="8455" width="12.140625" style="2" customWidth="1"/>
    <col min="8456" max="8456" width="13.85546875" style="2" customWidth="1"/>
    <col min="8457" max="8457" width="9.140625" style="2"/>
    <col min="8458" max="8458" width="11.85546875" style="2" customWidth="1"/>
    <col min="8459" max="8459" width="14" style="2" customWidth="1"/>
    <col min="8460" max="8467" width="9.140625" style="2"/>
    <col min="8468" max="8468" width="11" style="2" customWidth="1"/>
    <col min="8469" max="8472" width="9.140625" style="2"/>
    <col min="8473" max="8478" width="10.140625" style="2" customWidth="1"/>
    <col min="8479" max="8480" width="9.140625" style="2"/>
    <col min="8481" max="8481" width="12" style="2" bestFit="1" customWidth="1"/>
    <col min="8482" max="8696" width="9.140625" style="2"/>
    <col min="8697" max="8697" width="5.28515625" style="2" customWidth="1"/>
    <col min="8698" max="8698" width="35.28515625" style="2" customWidth="1"/>
    <col min="8699" max="8699" width="9.7109375" style="2" customWidth="1"/>
    <col min="8700" max="8700" width="6.7109375" style="2" customWidth="1"/>
    <col min="8701" max="8701" width="6.28515625" style="2" customWidth="1"/>
    <col min="8702" max="8702" width="9.140625" style="2"/>
    <col min="8703" max="8703" width="7.140625" style="2" customWidth="1"/>
    <col min="8704" max="8704" width="7.5703125" style="2" bestFit="1" customWidth="1"/>
    <col min="8705" max="8705" width="5.28515625" style="2" customWidth="1"/>
    <col min="8706" max="8706" width="0" style="2" hidden="1" customWidth="1"/>
    <col min="8707" max="8707" width="6.7109375" style="2" customWidth="1"/>
    <col min="8708" max="8708" width="6.140625" style="2" customWidth="1"/>
    <col min="8709" max="8709" width="6.7109375" style="2" customWidth="1"/>
    <col min="8710" max="8710" width="9.28515625" style="2" customWidth="1"/>
    <col min="8711" max="8711" width="12.140625" style="2" customWidth="1"/>
    <col min="8712" max="8712" width="13.85546875" style="2" customWidth="1"/>
    <col min="8713" max="8713" width="9.140625" style="2"/>
    <col min="8714" max="8714" width="11.85546875" style="2" customWidth="1"/>
    <col min="8715" max="8715" width="14" style="2" customWidth="1"/>
    <col min="8716" max="8723" width="9.140625" style="2"/>
    <col min="8724" max="8724" width="11" style="2" customWidth="1"/>
    <col min="8725" max="8728" width="9.140625" style="2"/>
    <col min="8729" max="8734" width="10.140625" style="2" customWidth="1"/>
    <col min="8735" max="8736" width="9.140625" style="2"/>
    <col min="8737" max="8737" width="12" style="2" bestFit="1" customWidth="1"/>
    <col min="8738" max="8952" width="9.140625" style="2"/>
    <col min="8953" max="8953" width="5.28515625" style="2" customWidth="1"/>
    <col min="8954" max="8954" width="35.28515625" style="2" customWidth="1"/>
    <col min="8955" max="8955" width="9.7109375" style="2" customWidth="1"/>
    <col min="8956" max="8956" width="6.7109375" style="2" customWidth="1"/>
    <col min="8957" max="8957" width="6.28515625" style="2" customWidth="1"/>
    <col min="8958" max="8958" width="9.140625" style="2"/>
    <col min="8959" max="8959" width="7.140625" style="2" customWidth="1"/>
    <col min="8960" max="8960" width="7.5703125" style="2" bestFit="1" customWidth="1"/>
    <col min="8961" max="8961" width="5.28515625" style="2" customWidth="1"/>
    <col min="8962" max="8962" width="0" style="2" hidden="1" customWidth="1"/>
    <col min="8963" max="8963" width="6.7109375" style="2" customWidth="1"/>
    <col min="8964" max="8964" width="6.140625" style="2" customWidth="1"/>
    <col min="8965" max="8965" width="6.7109375" style="2" customWidth="1"/>
    <col min="8966" max="8966" width="9.28515625" style="2" customWidth="1"/>
    <col min="8967" max="8967" width="12.140625" style="2" customWidth="1"/>
    <col min="8968" max="8968" width="13.85546875" style="2" customWidth="1"/>
    <col min="8969" max="8969" width="9.140625" style="2"/>
    <col min="8970" max="8970" width="11.85546875" style="2" customWidth="1"/>
    <col min="8971" max="8971" width="14" style="2" customWidth="1"/>
    <col min="8972" max="8979" width="9.140625" style="2"/>
    <col min="8980" max="8980" width="11" style="2" customWidth="1"/>
    <col min="8981" max="8984" width="9.140625" style="2"/>
    <col min="8985" max="8990" width="10.140625" style="2" customWidth="1"/>
    <col min="8991" max="8992" width="9.140625" style="2"/>
    <col min="8993" max="8993" width="12" style="2" bestFit="1" customWidth="1"/>
    <col min="8994" max="9208" width="9.140625" style="2"/>
    <col min="9209" max="9209" width="5.28515625" style="2" customWidth="1"/>
    <col min="9210" max="9210" width="35.28515625" style="2" customWidth="1"/>
    <col min="9211" max="9211" width="9.7109375" style="2" customWidth="1"/>
    <col min="9212" max="9212" width="6.7109375" style="2" customWidth="1"/>
    <col min="9213" max="9213" width="6.28515625" style="2" customWidth="1"/>
    <col min="9214" max="9214" width="9.140625" style="2"/>
    <col min="9215" max="9215" width="7.140625" style="2" customWidth="1"/>
    <col min="9216" max="9216" width="7.5703125" style="2" bestFit="1" customWidth="1"/>
    <col min="9217" max="9217" width="5.28515625" style="2" customWidth="1"/>
    <col min="9218" max="9218" width="0" style="2" hidden="1" customWidth="1"/>
    <col min="9219" max="9219" width="6.7109375" style="2" customWidth="1"/>
    <col min="9220" max="9220" width="6.140625" style="2" customWidth="1"/>
    <col min="9221" max="9221" width="6.7109375" style="2" customWidth="1"/>
    <col min="9222" max="9222" width="9.28515625" style="2" customWidth="1"/>
    <col min="9223" max="9223" width="12.140625" style="2" customWidth="1"/>
    <col min="9224" max="9224" width="13.85546875" style="2" customWidth="1"/>
    <col min="9225" max="9225" width="9.140625" style="2"/>
    <col min="9226" max="9226" width="11.85546875" style="2" customWidth="1"/>
    <col min="9227" max="9227" width="14" style="2" customWidth="1"/>
    <col min="9228" max="9235" width="9.140625" style="2"/>
    <col min="9236" max="9236" width="11" style="2" customWidth="1"/>
    <col min="9237" max="9240" width="9.140625" style="2"/>
    <col min="9241" max="9246" width="10.140625" style="2" customWidth="1"/>
    <col min="9247" max="9248" width="9.140625" style="2"/>
    <col min="9249" max="9249" width="12" style="2" bestFit="1" customWidth="1"/>
    <col min="9250" max="9464" width="9.140625" style="2"/>
    <col min="9465" max="9465" width="5.28515625" style="2" customWidth="1"/>
    <col min="9466" max="9466" width="35.28515625" style="2" customWidth="1"/>
    <col min="9467" max="9467" width="9.7109375" style="2" customWidth="1"/>
    <col min="9468" max="9468" width="6.7109375" style="2" customWidth="1"/>
    <col min="9469" max="9469" width="6.28515625" style="2" customWidth="1"/>
    <col min="9470" max="9470" width="9.140625" style="2"/>
    <col min="9471" max="9471" width="7.140625" style="2" customWidth="1"/>
    <col min="9472" max="9472" width="7.5703125" style="2" bestFit="1" customWidth="1"/>
    <col min="9473" max="9473" width="5.28515625" style="2" customWidth="1"/>
    <col min="9474" max="9474" width="0" style="2" hidden="1" customWidth="1"/>
    <col min="9475" max="9475" width="6.7109375" style="2" customWidth="1"/>
    <col min="9476" max="9476" width="6.140625" style="2" customWidth="1"/>
    <col min="9477" max="9477" width="6.7109375" style="2" customWidth="1"/>
    <col min="9478" max="9478" width="9.28515625" style="2" customWidth="1"/>
    <col min="9479" max="9479" width="12.140625" style="2" customWidth="1"/>
    <col min="9480" max="9480" width="13.85546875" style="2" customWidth="1"/>
    <col min="9481" max="9481" width="9.140625" style="2"/>
    <col min="9482" max="9482" width="11.85546875" style="2" customWidth="1"/>
    <col min="9483" max="9483" width="14" style="2" customWidth="1"/>
    <col min="9484" max="9491" width="9.140625" style="2"/>
    <col min="9492" max="9492" width="11" style="2" customWidth="1"/>
    <col min="9493" max="9496" width="9.140625" style="2"/>
    <col min="9497" max="9502" width="10.140625" style="2" customWidth="1"/>
    <col min="9503" max="9504" width="9.140625" style="2"/>
    <col min="9505" max="9505" width="12" style="2" bestFit="1" customWidth="1"/>
    <col min="9506" max="9720" width="9.140625" style="2"/>
    <col min="9721" max="9721" width="5.28515625" style="2" customWidth="1"/>
    <col min="9722" max="9722" width="35.28515625" style="2" customWidth="1"/>
    <col min="9723" max="9723" width="9.7109375" style="2" customWidth="1"/>
    <col min="9724" max="9724" width="6.7109375" style="2" customWidth="1"/>
    <col min="9725" max="9725" width="6.28515625" style="2" customWidth="1"/>
    <col min="9726" max="9726" width="9.140625" style="2"/>
    <col min="9727" max="9727" width="7.140625" style="2" customWidth="1"/>
    <col min="9728" max="9728" width="7.5703125" style="2" bestFit="1" customWidth="1"/>
    <col min="9729" max="9729" width="5.28515625" style="2" customWidth="1"/>
    <col min="9730" max="9730" width="0" style="2" hidden="1" customWidth="1"/>
    <col min="9731" max="9731" width="6.7109375" style="2" customWidth="1"/>
    <col min="9732" max="9732" width="6.140625" style="2" customWidth="1"/>
    <col min="9733" max="9733" width="6.7109375" style="2" customWidth="1"/>
    <col min="9734" max="9734" width="9.28515625" style="2" customWidth="1"/>
    <col min="9735" max="9735" width="12.140625" style="2" customWidth="1"/>
    <col min="9736" max="9736" width="13.85546875" style="2" customWidth="1"/>
    <col min="9737" max="9737" width="9.140625" style="2"/>
    <col min="9738" max="9738" width="11.85546875" style="2" customWidth="1"/>
    <col min="9739" max="9739" width="14" style="2" customWidth="1"/>
    <col min="9740" max="9747" width="9.140625" style="2"/>
    <col min="9748" max="9748" width="11" style="2" customWidth="1"/>
    <col min="9749" max="9752" width="9.140625" style="2"/>
    <col min="9753" max="9758" width="10.140625" style="2" customWidth="1"/>
    <col min="9759" max="9760" width="9.140625" style="2"/>
    <col min="9761" max="9761" width="12" style="2" bestFit="1" customWidth="1"/>
    <col min="9762" max="9976" width="9.140625" style="2"/>
    <col min="9977" max="9977" width="5.28515625" style="2" customWidth="1"/>
    <col min="9978" max="9978" width="35.28515625" style="2" customWidth="1"/>
    <col min="9979" max="9979" width="9.7109375" style="2" customWidth="1"/>
    <col min="9980" max="9980" width="6.7109375" style="2" customWidth="1"/>
    <col min="9981" max="9981" width="6.28515625" style="2" customWidth="1"/>
    <col min="9982" max="9982" width="9.140625" style="2"/>
    <col min="9983" max="9983" width="7.140625" style="2" customWidth="1"/>
    <col min="9984" max="9984" width="7.5703125" style="2" bestFit="1" customWidth="1"/>
    <col min="9985" max="9985" width="5.28515625" style="2" customWidth="1"/>
    <col min="9986" max="9986" width="0" style="2" hidden="1" customWidth="1"/>
    <col min="9987" max="9987" width="6.7109375" style="2" customWidth="1"/>
    <col min="9988" max="9988" width="6.140625" style="2" customWidth="1"/>
    <col min="9989" max="9989" width="6.7109375" style="2" customWidth="1"/>
    <col min="9990" max="9990" width="9.28515625" style="2" customWidth="1"/>
    <col min="9991" max="9991" width="12.140625" style="2" customWidth="1"/>
    <col min="9992" max="9992" width="13.85546875" style="2" customWidth="1"/>
    <col min="9993" max="9993" width="9.140625" style="2"/>
    <col min="9994" max="9994" width="11.85546875" style="2" customWidth="1"/>
    <col min="9995" max="9995" width="14" style="2" customWidth="1"/>
    <col min="9996" max="10003" width="9.140625" style="2"/>
    <col min="10004" max="10004" width="11" style="2" customWidth="1"/>
    <col min="10005" max="10008" width="9.140625" style="2"/>
    <col min="10009" max="10014" width="10.140625" style="2" customWidth="1"/>
    <col min="10015" max="10016" width="9.140625" style="2"/>
    <col min="10017" max="10017" width="12" style="2" bestFit="1" customWidth="1"/>
    <col min="10018" max="10232" width="9.140625" style="2"/>
    <col min="10233" max="10233" width="5.28515625" style="2" customWidth="1"/>
    <col min="10234" max="10234" width="35.28515625" style="2" customWidth="1"/>
    <col min="10235" max="10235" width="9.7109375" style="2" customWidth="1"/>
    <col min="10236" max="10236" width="6.7109375" style="2" customWidth="1"/>
    <col min="10237" max="10237" width="6.28515625" style="2" customWidth="1"/>
    <col min="10238" max="10238" width="9.140625" style="2"/>
    <col min="10239" max="10239" width="7.140625" style="2" customWidth="1"/>
    <col min="10240" max="10240" width="7.5703125" style="2" bestFit="1" customWidth="1"/>
    <col min="10241" max="10241" width="5.28515625" style="2" customWidth="1"/>
    <col min="10242" max="10242" width="0" style="2" hidden="1" customWidth="1"/>
    <col min="10243" max="10243" width="6.7109375" style="2" customWidth="1"/>
    <col min="10244" max="10244" width="6.140625" style="2" customWidth="1"/>
    <col min="10245" max="10245" width="6.7109375" style="2" customWidth="1"/>
    <col min="10246" max="10246" width="9.28515625" style="2" customWidth="1"/>
    <col min="10247" max="10247" width="12.140625" style="2" customWidth="1"/>
    <col min="10248" max="10248" width="13.85546875" style="2" customWidth="1"/>
    <col min="10249" max="10249" width="9.140625" style="2"/>
    <col min="10250" max="10250" width="11.85546875" style="2" customWidth="1"/>
    <col min="10251" max="10251" width="14" style="2" customWidth="1"/>
    <col min="10252" max="10259" width="9.140625" style="2"/>
    <col min="10260" max="10260" width="11" style="2" customWidth="1"/>
    <col min="10261" max="10264" width="9.140625" style="2"/>
    <col min="10265" max="10270" width="10.140625" style="2" customWidth="1"/>
    <col min="10271" max="10272" width="9.140625" style="2"/>
    <col min="10273" max="10273" width="12" style="2" bestFit="1" customWidth="1"/>
    <col min="10274" max="10488" width="9.140625" style="2"/>
    <col min="10489" max="10489" width="5.28515625" style="2" customWidth="1"/>
    <col min="10490" max="10490" width="35.28515625" style="2" customWidth="1"/>
    <col min="10491" max="10491" width="9.7109375" style="2" customWidth="1"/>
    <col min="10492" max="10492" width="6.7109375" style="2" customWidth="1"/>
    <col min="10493" max="10493" width="6.28515625" style="2" customWidth="1"/>
    <col min="10494" max="10494" width="9.140625" style="2"/>
    <col min="10495" max="10495" width="7.140625" style="2" customWidth="1"/>
    <col min="10496" max="10496" width="7.5703125" style="2" bestFit="1" customWidth="1"/>
    <col min="10497" max="10497" width="5.28515625" style="2" customWidth="1"/>
    <col min="10498" max="10498" width="0" style="2" hidden="1" customWidth="1"/>
    <col min="10499" max="10499" width="6.7109375" style="2" customWidth="1"/>
    <col min="10500" max="10500" width="6.140625" style="2" customWidth="1"/>
    <col min="10501" max="10501" width="6.7109375" style="2" customWidth="1"/>
    <col min="10502" max="10502" width="9.28515625" style="2" customWidth="1"/>
    <col min="10503" max="10503" width="12.140625" style="2" customWidth="1"/>
    <col min="10504" max="10504" width="13.85546875" style="2" customWidth="1"/>
    <col min="10505" max="10505" width="9.140625" style="2"/>
    <col min="10506" max="10506" width="11.85546875" style="2" customWidth="1"/>
    <col min="10507" max="10507" width="14" style="2" customWidth="1"/>
    <col min="10508" max="10515" width="9.140625" style="2"/>
    <col min="10516" max="10516" width="11" style="2" customWidth="1"/>
    <col min="10517" max="10520" width="9.140625" style="2"/>
    <col min="10521" max="10526" width="10.140625" style="2" customWidth="1"/>
    <col min="10527" max="10528" width="9.140625" style="2"/>
    <col min="10529" max="10529" width="12" style="2" bestFit="1" customWidth="1"/>
    <col min="10530" max="10744" width="9.140625" style="2"/>
    <col min="10745" max="10745" width="5.28515625" style="2" customWidth="1"/>
    <col min="10746" max="10746" width="35.28515625" style="2" customWidth="1"/>
    <col min="10747" max="10747" width="9.7109375" style="2" customWidth="1"/>
    <col min="10748" max="10748" width="6.7109375" style="2" customWidth="1"/>
    <col min="10749" max="10749" width="6.28515625" style="2" customWidth="1"/>
    <col min="10750" max="10750" width="9.140625" style="2"/>
    <col min="10751" max="10751" width="7.140625" style="2" customWidth="1"/>
    <col min="10752" max="10752" width="7.5703125" style="2" bestFit="1" customWidth="1"/>
    <col min="10753" max="10753" width="5.28515625" style="2" customWidth="1"/>
    <col min="10754" max="10754" width="0" style="2" hidden="1" customWidth="1"/>
    <col min="10755" max="10755" width="6.7109375" style="2" customWidth="1"/>
    <col min="10756" max="10756" width="6.140625" style="2" customWidth="1"/>
    <col min="10757" max="10757" width="6.7109375" style="2" customWidth="1"/>
    <col min="10758" max="10758" width="9.28515625" style="2" customWidth="1"/>
    <col min="10759" max="10759" width="12.140625" style="2" customWidth="1"/>
    <col min="10760" max="10760" width="13.85546875" style="2" customWidth="1"/>
    <col min="10761" max="10761" width="9.140625" style="2"/>
    <col min="10762" max="10762" width="11.85546875" style="2" customWidth="1"/>
    <col min="10763" max="10763" width="14" style="2" customWidth="1"/>
    <col min="10764" max="10771" width="9.140625" style="2"/>
    <col min="10772" max="10772" width="11" style="2" customWidth="1"/>
    <col min="10773" max="10776" width="9.140625" style="2"/>
    <col min="10777" max="10782" width="10.140625" style="2" customWidth="1"/>
    <col min="10783" max="10784" width="9.140625" style="2"/>
    <col min="10785" max="10785" width="12" style="2" bestFit="1" customWidth="1"/>
    <col min="10786" max="11000" width="9.140625" style="2"/>
    <col min="11001" max="11001" width="5.28515625" style="2" customWidth="1"/>
    <col min="11002" max="11002" width="35.28515625" style="2" customWidth="1"/>
    <col min="11003" max="11003" width="9.7109375" style="2" customWidth="1"/>
    <col min="11004" max="11004" width="6.7109375" style="2" customWidth="1"/>
    <col min="11005" max="11005" width="6.28515625" style="2" customWidth="1"/>
    <col min="11006" max="11006" width="9.140625" style="2"/>
    <col min="11007" max="11007" width="7.140625" style="2" customWidth="1"/>
    <col min="11008" max="11008" width="7.5703125" style="2" bestFit="1" customWidth="1"/>
    <col min="11009" max="11009" width="5.28515625" style="2" customWidth="1"/>
    <col min="11010" max="11010" width="0" style="2" hidden="1" customWidth="1"/>
    <col min="11011" max="11011" width="6.7109375" style="2" customWidth="1"/>
    <col min="11012" max="11012" width="6.140625" style="2" customWidth="1"/>
    <col min="11013" max="11013" width="6.7109375" style="2" customWidth="1"/>
    <col min="11014" max="11014" width="9.28515625" style="2" customWidth="1"/>
    <col min="11015" max="11015" width="12.140625" style="2" customWidth="1"/>
    <col min="11016" max="11016" width="13.85546875" style="2" customWidth="1"/>
    <col min="11017" max="11017" width="9.140625" style="2"/>
    <col min="11018" max="11018" width="11.85546875" style="2" customWidth="1"/>
    <col min="11019" max="11019" width="14" style="2" customWidth="1"/>
    <col min="11020" max="11027" width="9.140625" style="2"/>
    <col min="11028" max="11028" width="11" style="2" customWidth="1"/>
    <col min="11029" max="11032" width="9.140625" style="2"/>
    <col min="11033" max="11038" width="10.140625" style="2" customWidth="1"/>
    <col min="11039" max="11040" width="9.140625" style="2"/>
    <col min="11041" max="11041" width="12" style="2" bestFit="1" customWidth="1"/>
    <col min="11042" max="11256" width="9.140625" style="2"/>
    <col min="11257" max="11257" width="5.28515625" style="2" customWidth="1"/>
    <col min="11258" max="11258" width="35.28515625" style="2" customWidth="1"/>
    <col min="11259" max="11259" width="9.7109375" style="2" customWidth="1"/>
    <col min="11260" max="11260" width="6.7109375" style="2" customWidth="1"/>
    <col min="11261" max="11261" width="6.28515625" style="2" customWidth="1"/>
    <col min="11262" max="11262" width="9.140625" style="2"/>
    <col min="11263" max="11263" width="7.140625" style="2" customWidth="1"/>
    <col min="11264" max="11264" width="7.5703125" style="2" bestFit="1" customWidth="1"/>
    <col min="11265" max="11265" width="5.28515625" style="2" customWidth="1"/>
    <col min="11266" max="11266" width="0" style="2" hidden="1" customWidth="1"/>
    <col min="11267" max="11267" width="6.7109375" style="2" customWidth="1"/>
    <col min="11268" max="11268" width="6.140625" style="2" customWidth="1"/>
    <col min="11269" max="11269" width="6.7109375" style="2" customWidth="1"/>
    <col min="11270" max="11270" width="9.28515625" style="2" customWidth="1"/>
    <col min="11271" max="11271" width="12.140625" style="2" customWidth="1"/>
    <col min="11272" max="11272" width="13.85546875" style="2" customWidth="1"/>
    <col min="11273" max="11273" width="9.140625" style="2"/>
    <col min="11274" max="11274" width="11.85546875" style="2" customWidth="1"/>
    <col min="11275" max="11275" width="14" style="2" customWidth="1"/>
    <col min="11276" max="11283" width="9.140625" style="2"/>
    <col min="11284" max="11284" width="11" style="2" customWidth="1"/>
    <col min="11285" max="11288" width="9.140625" style="2"/>
    <col min="11289" max="11294" width="10.140625" style="2" customWidth="1"/>
    <col min="11295" max="11296" width="9.140625" style="2"/>
    <col min="11297" max="11297" width="12" style="2" bestFit="1" customWidth="1"/>
    <col min="11298" max="11512" width="9.140625" style="2"/>
    <col min="11513" max="11513" width="5.28515625" style="2" customWidth="1"/>
    <col min="11514" max="11514" width="35.28515625" style="2" customWidth="1"/>
    <col min="11515" max="11515" width="9.7109375" style="2" customWidth="1"/>
    <col min="11516" max="11516" width="6.7109375" style="2" customWidth="1"/>
    <col min="11517" max="11517" width="6.28515625" style="2" customWidth="1"/>
    <col min="11518" max="11518" width="9.140625" style="2"/>
    <col min="11519" max="11519" width="7.140625" style="2" customWidth="1"/>
    <col min="11520" max="11520" width="7.5703125" style="2" bestFit="1" customWidth="1"/>
    <col min="11521" max="11521" width="5.28515625" style="2" customWidth="1"/>
    <col min="11522" max="11522" width="0" style="2" hidden="1" customWidth="1"/>
    <col min="11523" max="11523" width="6.7109375" style="2" customWidth="1"/>
    <col min="11524" max="11524" width="6.140625" style="2" customWidth="1"/>
    <col min="11525" max="11525" width="6.7109375" style="2" customWidth="1"/>
    <col min="11526" max="11526" width="9.28515625" style="2" customWidth="1"/>
    <col min="11527" max="11527" width="12.140625" style="2" customWidth="1"/>
    <col min="11528" max="11528" width="13.85546875" style="2" customWidth="1"/>
    <col min="11529" max="11529" width="9.140625" style="2"/>
    <col min="11530" max="11530" width="11.85546875" style="2" customWidth="1"/>
    <col min="11531" max="11531" width="14" style="2" customWidth="1"/>
    <col min="11532" max="11539" width="9.140625" style="2"/>
    <col min="11540" max="11540" width="11" style="2" customWidth="1"/>
    <col min="11541" max="11544" width="9.140625" style="2"/>
    <col min="11545" max="11550" width="10.140625" style="2" customWidth="1"/>
    <col min="11551" max="11552" width="9.140625" style="2"/>
    <col min="11553" max="11553" width="12" style="2" bestFit="1" customWidth="1"/>
    <col min="11554" max="11768" width="9.140625" style="2"/>
    <col min="11769" max="11769" width="5.28515625" style="2" customWidth="1"/>
    <col min="11770" max="11770" width="35.28515625" style="2" customWidth="1"/>
    <col min="11771" max="11771" width="9.7109375" style="2" customWidth="1"/>
    <col min="11772" max="11772" width="6.7109375" style="2" customWidth="1"/>
    <col min="11773" max="11773" width="6.28515625" style="2" customWidth="1"/>
    <col min="11774" max="11774" width="9.140625" style="2"/>
    <col min="11775" max="11775" width="7.140625" style="2" customWidth="1"/>
    <col min="11776" max="11776" width="7.5703125" style="2" bestFit="1" customWidth="1"/>
    <col min="11777" max="11777" width="5.28515625" style="2" customWidth="1"/>
    <col min="11778" max="11778" width="0" style="2" hidden="1" customWidth="1"/>
    <col min="11779" max="11779" width="6.7109375" style="2" customWidth="1"/>
    <col min="11780" max="11780" width="6.140625" style="2" customWidth="1"/>
    <col min="11781" max="11781" width="6.7109375" style="2" customWidth="1"/>
    <col min="11782" max="11782" width="9.28515625" style="2" customWidth="1"/>
    <col min="11783" max="11783" width="12.140625" style="2" customWidth="1"/>
    <col min="11784" max="11784" width="13.85546875" style="2" customWidth="1"/>
    <col min="11785" max="11785" width="9.140625" style="2"/>
    <col min="11786" max="11786" width="11.85546875" style="2" customWidth="1"/>
    <col min="11787" max="11787" width="14" style="2" customWidth="1"/>
    <col min="11788" max="11795" width="9.140625" style="2"/>
    <col min="11796" max="11796" width="11" style="2" customWidth="1"/>
    <col min="11797" max="11800" width="9.140625" style="2"/>
    <col min="11801" max="11806" width="10.140625" style="2" customWidth="1"/>
    <col min="11807" max="11808" width="9.140625" style="2"/>
    <col min="11809" max="11809" width="12" style="2" bestFit="1" customWidth="1"/>
    <col min="11810" max="12024" width="9.140625" style="2"/>
    <col min="12025" max="12025" width="5.28515625" style="2" customWidth="1"/>
    <col min="12026" max="12026" width="35.28515625" style="2" customWidth="1"/>
    <col min="12027" max="12027" width="9.7109375" style="2" customWidth="1"/>
    <col min="12028" max="12028" width="6.7109375" style="2" customWidth="1"/>
    <col min="12029" max="12029" width="6.28515625" style="2" customWidth="1"/>
    <col min="12030" max="12030" width="9.140625" style="2"/>
    <col min="12031" max="12031" width="7.140625" style="2" customWidth="1"/>
    <col min="12032" max="12032" width="7.5703125" style="2" bestFit="1" customWidth="1"/>
    <col min="12033" max="12033" width="5.28515625" style="2" customWidth="1"/>
    <col min="12034" max="12034" width="0" style="2" hidden="1" customWidth="1"/>
    <col min="12035" max="12035" width="6.7109375" style="2" customWidth="1"/>
    <col min="12036" max="12036" width="6.140625" style="2" customWidth="1"/>
    <col min="12037" max="12037" width="6.7109375" style="2" customWidth="1"/>
    <col min="12038" max="12038" width="9.28515625" style="2" customWidth="1"/>
    <col min="12039" max="12039" width="12.140625" style="2" customWidth="1"/>
    <col min="12040" max="12040" width="13.85546875" style="2" customWidth="1"/>
    <col min="12041" max="12041" width="9.140625" style="2"/>
    <col min="12042" max="12042" width="11.85546875" style="2" customWidth="1"/>
    <col min="12043" max="12043" width="14" style="2" customWidth="1"/>
    <col min="12044" max="12051" width="9.140625" style="2"/>
    <col min="12052" max="12052" width="11" style="2" customWidth="1"/>
    <col min="12053" max="12056" width="9.140625" style="2"/>
    <col min="12057" max="12062" width="10.140625" style="2" customWidth="1"/>
    <col min="12063" max="12064" width="9.140625" style="2"/>
    <col min="12065" max="12065" width="12" style="2" bestFit="1" customWidth="1"/>
    <col min="12066" max="12280" width="9.140625" style="2"/>
    <col min="12281" max="12281" width="5.28515625" style="2" customWidth="1"/>
    <col min="12282" max="12282" width="35.28515625" style="2" customWidth="1"/>
    <col min="12283" max="12283" width="9.7109375" style="2" customWidth="1"/>
    <col min="12284" max="12284" width="6.7109375" style="2" customWidth="1"/>
    <col min="12285" max="12285" width="6.28515625" style="2" customWidth="1"/>
    <col min="12286" max="12286" width="9.140625" style="2"/>
    <col min="12287" max="12287" width="7.140625" style="2" customWidth="1"/>
    <col min="12288" max="12288" width="7.5703125" style="2" bestFit="1" customWidth="1"/>
    <col min="12289" max="12289" width="5.28515625" style="2" customWidth="1"/>
    <col min="12290" max="12290" width="0" style="2" hidden="1" customWidth="1"/>
    <col min="12291" max="12291" width="6.7109375" style="2" customWidth="1"/>
    <col min="12292" max="12292" width="6.140625" style="2" customWidth="1"/>
    <col min="12293" max="12293" width="6.7109375" style="2" customWidth="1"/>
    <col min="12294" max="12294" width="9.28515625" style="2" customWidth="1"/>
    <col min="12295" max="12295" width="12.140625" style="2" customWidth="1"/>
    <col min="12296" max="12296" width="13.85546875" style="2" customWidth="1"/>
    <col min="12297" max="12297" width="9.140625" style="2"/>
    <col min="12298" max="12298" width="11.85546875" style="2" customWidth="1"/>
    <col min="12299" max="12299" width="14" style="2" customWidth="1"/>
    <col min="12300" max="12307" width="9.140625" style="2"/>
    <col min="12308" max="12308" width="11" style="2" customWidth="1"/>
    <col min="12309" max="12312" width="9.140625" style="2"/>
    <col min="12313" max="12318" width="10.140625" style="2" customWidth="1"/>
    <col min="12319" max="12320" width="9.140625" style="2"/>
    <col min="12321" max="12321" width="12" style="2" bestFit="1" customWidth="1"/>
    <col min="12322" max="12536" width="9.140625" style="2"/>
    <col min="12537" max="12537" width="5.28515625" style="2" customWidth="1"/>
    <col min="12538" max="12538" width="35.28515625" style="2" customWidth="1"/>
    <col min="12539" max="12539" width="9.7109375" style="2" customWidth="1"/>
    <col min="12540" max="12540" width="6.7109375" style="2" customWidth="1"/>
    <col min="12541" max="12541" width="6.28515625" style="2" customWidth="1"/>
    <col min="12542" max="12542" width="9.140625" style="2"/>
    <col min="12543" max="12543" width="7.140625" style="2" customWidth="1"/>
    <col min="12544" max="12544" width="7.5703125" style="2" bestFit="1" customWidth="1"/>
    <col min="12545" max="12545" width="5.28515625" style="2" customWidth="1"/>
    <col min="12546" max="12546" width="0" style="2" hidden="1" customWidth="1"/>
    <col min="12547" max="12547" width="6.7109375" style="2" customWidth="1"/>
    <col min="12548" max="12548" width="6.140625" style="2" customWidth="1"/>
    <col min="12549" max="12549" width="6.7109375" style="2" customWidth="1"/>
    <col min="12550" max="12550" width="9.28515625" style="2" customWidth="1"/>
    <col min="12551" max="12551" width="12.140625" style="2" customWidth="1"/>
    <col min="12552" max="12552" width="13.85546875" style="2" customWidth="1"/>
    <col min="12553" max="12553" width="9.140625" style="2"/>
    <col min="12554" max="12554" width="11.85546875" style="2" customWidth="1"/>
    <col min="12555" max="12555" width="14" style="2" customWidth="1"/>
    <col min="12556" max="12563" width="9.140625" style="2"/>
    <col min="12564" max="12564" width="11" style="2" customWidth="1"/>
    <col min="12565" max="12568" width="9.140625" style="2"/>
    <col min="12569" max="12574" width="10.140625" style="2" customWidth="1"/>
    <col min="12575" max="12576" width="9.140625" style="2"/>
    <col min="12577" max="12577" width="12" style="2" bestFit="1" customWidth="1"/>
    <col min="12578" max="12792" width="9.140625" style="2"/>
    <col min="12793" max="12793" width="5.28515625" style="2" customWidth="1"/>
    <col min="12794" max="12794" width="35.28515625" style="2" customWidth="1"/>
    <col min="12795" max="12795" width="9.7109375" style="2" customWidth="1"/>
    <col min="12796" max="12796" width="6.7109375" style="2" customWidth="1"/>
    <col min="12797" max="12797" width="6.28515625" style="2" customWidth="1"/>
    <col min="12798" max="12798" width="9.140625" style="2"/>
    <col min="12799" max="12799" width="7.140625" style="2" customWidth="1"/>
    <col min="12800" max="12800" width="7.5703125" style="2" bestFit="1" customWidth="1"/>
    <col min="12801" max="12801" width="5.28515625" style="2" customWidth="1"/>
    <col min="12802" max="12802" width="0" style="2" hidden="1" customWidth="1"/>
    <col min="12803" max="12803" width="6.7109375" style="2" customWidth="1"/>
    <col min="12804" max="12804" width="6.140625" style="2" customWidth="1"/>
    <col min="12805" max="12805" width="6.7109375" style="2" customWidth="1"/>
    <col min="12806" max="12806" width="9.28515625" style="2" customWidth="1"/>
    <col min="12807" max="12807" width="12.140625" style="2" customWidth="1"/>
    <col min="12808" max="12808" width="13.85546875" style="2" customWidth="1"/>
    <col min="12809" max="12809" width="9.140625" style="2"/>
    <col min="12810" max="12810" width="11.85546875" style="2" customWidth="1"/>
    <col min="12811" max="12811" width="14" style="2" customWidth="1"/>
    <col min="12812" max="12819" width="9.140625" style="2"/>
    <col min="12820" max="12820" width="11" style="2" customWidth="1"/>
    <col min="12821" max="12824" width="9.140625" style="2"/>
    <col min="12825" max="12830" width="10.140625" style="2" customWidth="1"/>
    <col min="12831" max="12832" width="9.140625" style="2"/>
    <col min="12833" max="12833" width="12" style="2" bestFit="1" customWidth="1"/>
    <col min="12834" max="13048" width="9.140625" style="2"/>
    <col min="13049" max="13049" width="5.28515625" style="2" customWidth="1"/>
    <col min="13050" max="13050" width="35.28515625" style="2" customWidth="1"/>
    <col min="13051" max="13051" width="9.7109375" style="2" customWidth="1"/>
    <col min="13052" max="13052" width="6.7109375" style="2" customWidth="1"/>
    <col min="13053" max="13053" width="6.28515625" style="2" customWidth="1"/>
    <col min="13054" max="13054" width="9.140625" style="2"/>
    <col min="13055" max="13055" width="7.140625" style="2" customWidth="1"/>
    <col min="13056" max="13056" width="7.5703125" style="2" bestFit="1" customWidth="1"/>
    <col min="13057" max="13057" width="5.28515625" style="2" customWidth="1"/>
    <col min="13058" max="13058" width="0" style="2" hidden="1" customWidth="1"/>
    <col min="13059" max="13059" width="6.7109375" style="2" customWidth="1"/>
    <col min="13060" max="13060" width="6.140625" style="2" customWidth="1"/>
    <col min="13061" max="13061" width="6.7109375" style="2" customWidth="1"/>
    <col min="13062" max="13062" width="9.28515625" style="2" customWidth="1"/>
    <col min="13063" max="13063" width="12.140625" style="2" customWidth="1"/>
    <col min="13064" max="13064" width="13.85546875" style="2" customWidth="1"/>
    <col min="13065" max="13065" width="9.140625" style="2"/>
    <col min="13066" max="13066" width="11.85546875" style="2" customWidth="1"/>
    <col min="13067" max="13067" width="14" style="2" customWidth="1"/>
    <col min="13068" max="13075" width="9.140625" style="2"/>
    <col min="13076" max="13076" width="11" style="2" customWidth="1"/>
    <col min="13077" max="13080" width="9.140625" style="2"/>
    <col min="13081" max="13086" width="10.140625" style="2" customWidth="1"/>
    <col min="13087" max="13088" width="9.140625" style="2"/>
    <col min="13089" max="13089" width="12" style="2" bestFit="1" customWidth="1"/>
    <col min="13090" max="13304" width="9.140625" style="2"/>
    <col min="13305" max="13305" width="5.28515625" style="2" customWidth="1"/>
    <col min="13306" max="13306" width="35.28515625" style="2" customWidth="1"/>
    <col min="13307" max="13307" width="9.7109375" style="2" customWidth="1"/>
    <col min="13308" max="13308" width="6.7109375" style="2" customWidth="1"/>
    <col min="13309" max="13309" width="6.28515625" style="2" customWidth="1"/>
    <col min="13310" max="13310" width="9.140625" style="2"/>
    <col min="13311" max="13311" width="7.140625" style="2" customWidth="1"/>
    <col min="13312" max="13312" width="7.5703125" style="2" bestFit="1" customWidth="1"/>
    <col min="13313" max="13313" width="5.28515625" style="2" customWidth="1"/>
    <col min="13314" max="13314" width="0" style="2" hidden="1" customWidth="1"/>
    <col min="13315" max="13315" width="6.7109375" style="2" customWidth="1"/>
    <col min="13316" max="13316" width="6.140625" style="2" customWidth="1"/>
    <col min="13317" max="13317" width="6.7109375" style="2" customWidth="1"/>
    <col min="13318" max="13318" width="9.28515625" style="2" customWidth="1"/>
    <col min="13319" max="13319" width="12.140625" style="2" customWidth="1"/>
    <col min="13320" max="13320" width="13.85546875" style="2" customWidth="1"/>
    <col min="13321" max="13321" width="9.140625" style="2"/>
    <col min="13322" max="13322" width="11.85546875" style="2" customWidth="1"/>
    <col min="13323" max="13323" width="14" style="2" customWidth="1"/>
    <col min="13324" max="13331" width="9.140625" style="2"/>
    <col min="13332" max="13332" width="11" style="2" customWidth="1"/>
    <col min="13333" max="13336" width="9.140625" style="2"/>
    <col min="13337" max="13342" width="10.140625" style="2" customWidth="1"/>
    <col min="13343" max="13344" width="9.140625" style="2"/>
    <col min="13345" max="13345" width="12" style="2" bestFit="1" customWidth="1"/>
    <col min="13346" max="13560" width="9.140625" style="2"/>
    <col min="13561" max="13561" width="5.28515625" style="2" customWidth="1"/>
    <col min="13562" max="13562" width="35.28515625" style="2" customWidth="1"/>
    <col min="13563" max="13563" width="9.7109375" style="2" customWidth="1"/>
    <col min="13564" max="13564" width="6.7109375" style="2" customWidth="1"/>
    <col min="13565" max="13565" width="6.28515625" style="2" customWidth="1"/>
    <col min="13566" max="13566" width="9.140625" style="2"/>
    <col min="13567" max="13567" width="7.140625" style="2" customWidth="1"/>
    <col min="13568" max="13568" width="7.5703125" style="2" bestFit="1" customWidth="1"/>
    <col min="13569" max="13569" width="5.28515625" style="2" customWidth="1"/>
    <col min="13570" max="13570" width="0" style="2" hidden="1" customWidth="1"/>
    <col min="13571" max="13571" width="6.7109375" style="2" customWidth="1"/>
    <col min="13572" max="13572" width="6.140625" style="2" customWidth="1"/>
    <col min="13573" max="13573" width="6.7109375" style="2" customWidth="1"/>
    <col min="13574" max="13574" width="9.28515625" style="2" customWidth="1"/>
    <col min="13575" max="13575" width="12.140625" style="2" customWidth="1"/>
    <col min="13576" max="13576" width="13.85546875" style="2" customWidth="1"/>
    <col min="13577" max="13577" width="9.140625" style="2"/>
    <col min="13578" max="13578" width="11.85546875" style="2" customWidth="1"/>
    <col min="13579" max="13579" width="14" style="2" customWidth="1"/>
    <col min="13580" max="13587" width="9.140625" style="2"/>
    <col min="13588" max="13588" width="11" style="2" customWidth="1"/>
    <col min="13589" max="13592" width="9.140625" style="2"/>
    <col min="13593" max="13598" width="10.140625" style="2" customWidth="1"/>
    <col min="13599" max="13600" width="9.140625" style="2"/>
    <col min="13601" max="13601" width="12" style="2" bestFit="1" customWidth="1"/>
    <col min="13602" max="13816" width="9.140625" style="2"/>
    <col min="13817" max="13817" width="5.28515625" style="2" customWidth="1"/>
    <col min="13818" max="13818" width="35.28515625" style="2" customWidth="1"/>
    <col min="13819" max="13819" width="9.7109375" style="2" customWidth="1"/>
    <col min="13820" max="13820" width="6.7109375" style="2" customWidth="1"/>
    <col min="13821" max="13821" width="6.28515625" style="2" customWidth="1"/>
    <col min="13822" max="13822" width="9.140625" style="2"/>
    <col min="13823" max="13823" width="7.140625" style="2" customWidth="1"/>
    <col min="13824" max="13824" width="7.5703125" style="2" bestFit="1" customWidth="1"/>
    <col min="13825" max="13825" width="5.28515625" style="2" customWidth="1"/>
    <col min="13826" max="13826" width="0" style="2" hidden="1" customWidth="1"/>
    <col min="13827" max="13827" width="6.7109375" style="2" customWidth="1"/>
    <col min="13828" max="13828" width="6.140625" style="2" customWidth="1"/>
    <col min="13829" max="13829" width="6.7109375" style="2" customWidth="1"/>
    <col min="13830" max="13830" width="9.28515625" style="2" customWidth="1"/>
    <col min="13831" max="13831" width="12.140625" style="2" customWidth="1"/>
    <col min="13832" max="13832" width="13.85546875" style="2" customWidth="1"/>
    <col min="13833" max="13833" width="9.140625" style="2"/>
    <col min="13834" max="13834" width="11.85546875" style="2" customWidth="1"/>
    <col min="13835" max="13835" width="14" style="2" customWidth="1"/>
    <col min="13836" max="13843" width="9.140625" style="2"/>
    <col min="13844" max="13844" width="11" style="2" customWidth="1"/>
    <col min="13845" max="13848" width="9.140625" style="2"/>
    <col min="13849" max="13854" width="10.140625" style="2" customWidth="1"/>
    <col min="13855" max="13856" width="9.140625" style="2"/>
    <col min="13857" max="13857" width="12" style="2" bestFit="1" customWidth="1"/>
    <col min="13858" max="14072" width="9.140625" style="2"/>
    <col min="14073" max="14073" width="5.28515625" style="2" customWidth="1"/>
    <col min="14074" max="14074" width="35.28515625" style="2" customWidth="1"/>
    <col min="14075" max="14075" width="9.7109375" style="2" customWidth="1"/>
    <col min="14076" max="14076" width="6.7109375" style="2" customWidth="1"/>
    <col min="14077" max="14077" width="6.28515625" style="2" customWidth="1"/>
    <col min="14078" max="14078" width="9.140625" style="2"/>
    <col min="14079" max="14079" width="7.140625" style="2" customWidth="1"/>
    <col min="14080" max="14080" width="7.5703125" style="2" bestFit="1" customWidth="1"/>
    <col min="14081" max="14081" width="5.28515625" style="2" customWidth="1"/>
    <col min="14082" max="14082" width="0" style="2" hidden="1" customWidth="1"/>
    <col min="14083" max="14083" width="6.7109375" style="2" customWidth="1"/>
    <col min="14084" max="14084" width="6.140625" style="2" customWidth="1"/>
    <col min="14085" max="14085" width="6.7109375" style="2" customWidth="1"/>
    <col min="14086" max="14086" width="9.28515625" style="2" customWidth="1"/>
    <col min="14087" max="14087" width="12.140625" style="2" customWidth="1"/>
    <col min="14088" max="14088" width="13.85546875" style="2" customWidth="1"/>
    <col min="14089" max="14089" width="9.140625" style="2"/>
    <col min="14090" max="14090" width="11.85546875" style="2" customWidth="1"/>
    <col min="14091" max="14091" width="14" style="2" customWidth="1"/>
    <col min="14092" max="14099" width="9.140625" style="2"/>
    <col min="14100" max="14100" width="11" style="2" customWidth="1"/>
    <col min="14101" max="14104" width="9.140625" style="2"/>
    <col min="14105" max="14110" width="10.140625" style="2" customWidth="1"/>
    <col min="14111" max="14112" width="9.140625" style="2"/>
    <col min="14113" max="14113" width="12" style="2" bestFit="1" customWidth="1"/>
    <col min="14114" max="14328" width="9.140625" style="2"/>
    <col min="14329" max="14329" width="5.28515625" style="2" customWidth="1"/>
    <col min="14330" max="14330" width="35.28515625" style="2" customWidth="1"/>
    <col min="14331" max="14331" width="9.7109375" style="2" customWidth="1"/>
    <col min="14332" max="14332" width="6.7109375" style="2" customWidth="1"/>
    <col min="14333" max="14333" width="6.28515625" style="2" customWidth="1"/>
    <col min="14334" max="14334" width="9.140625" style="2"/>
    <col min="14335" max="14335" width="7.140625" style="2" customWidth="1"/>
    <col min="14336" max="14336" width="7.5703125" style="2" bestFit="1" customWidth="1"/>
    <col min="14337" max="14337" width="5.28515625" style="2" customWidth="1"/>
    <col min="14338" max="14338" width="0" style="2" hidden="1" customWidth="1"/>
    <col min="14339" max="14339" width="6.7109375" style="2" customWidth="1"/>
    <col min="14340" max="14340" width="6.140625" style="2" customWidth="1"/>
    <col min="14341" max="14341" width="6.7109375" style="2" customWidth="1"/>
    <col min="14342" max="14342" width="9.28515625" style="2" customWidth="1"/>
    <col min="14343" max="14343" width="12.140625" style="2" customWidth="1"/>
    <col min="14344" max="14344" width="13.85546875" style="2" customWidth="1"/>
    <col min="14345" max="14345" width="9.140625" style="2"/>
    <col min="14346" max="14346" width="11.85546875" style="2" customWidth="1"/>
    <col min="14347" max="14347" width="14" style="2" customWidth="1"/>
    <col min="14348" max="14355" width="9.140625" style="2"/>
    <col min="14356" max="14356" width="11" style="2" customWidth="1"/>
    <col min="14357" max="14360" width="9.140625" style="2"/>
    <col min="14361" max="14366" width="10.140625" style="2" customWidth="1"/>
    <col min="14367" max="14368" width="9.140625" style="2"/>
    <col min="14369" max="14369" width="12" style="2" bestFit="1" customWidth="1"/>
    <col min="14370" max="14584" width="9.140625" style="2"/>
    <col min="14585" max="14585" width="5.28515625" style="2" customWidth="1"/>
    <col min="14586" max="14586" width="35.28515625" style="2" customWidth="1"/>
    <col min="14587" max="14587" width="9.7109375" style="2" customWidth="1"/>
    <col min="14588" max="14588" width="6.7109375" style="2" customWidth="1"/>
    <col min="14589" max="14589" width="6.28515625" style="2" customWidth="1"/>
    <col min="14590" max="14590" width="9.140625" style="2"/>
    <col min="14591" max="14591" width="7.140625" style="2" customWidth="1"/>
    <col min="14592" max="14592" width="7.5703125" style="2" bestFit="1" customWidth="1"/>
    <col min="14593" max="14593" width="5.28515625" style="2" customWidth="1"/>
    <col min="14594" max="14594" width="0" style="2" hidden="1" customWidth="1"/>
    <col min="14595" max="14595" width="6.7109375" style="2" customWidth="1"/>
    <col min="14596" max="14596" width="6.140625" style="2" customWidth="1"/>
    <col min="14597" max="14597" width="6.7109375" style="2" customWidth="1"/>
    <col min="14598" max="14598" width="9.28515625" style="2" customWidth="1"/>
    <col min="14599" max="14599" width="12.140625" style="2" customWidth="1"/>
    <col min="14600" max="14600" width="13.85546875" style="2" customWidth="1"/>
    <col min="14601" max="14601" width="9.140625" style="2"/>
    <col min="14602" max="14602" width="11.85546875" style="2" customWidth="1"/>
    <col min="14603" max="14603" width="14" style="2" customWidth="1"/>
    <col min="14604" max="14611" width="9.140625" style="2"/>
    <col min="14612" max="14612" width="11" style="2" customWidth="1"/>
    <col min="14613" max="14616" width="9.140625" style="2"/>
    <col min="14617" max="14622" width="10.140625" style="2" customWidth="1"/>
    <col min="14623" max="14624" width="9.140625" style="2"/>
    <col min="14625" max="14625" width="12" style="2" bestFit="1" customWidth="1"/>
    <col min="14626" max="14840" width="9.140625" style="2"/>
    <col min="14841" max="14841" width="5.28515625" style="2" customWidth="1"/>
    <col min="14842" max="14842" width="35.28515625" style="2" customWidth="1"/>
    <col min="14843" max="14843" width="9.7109375" style="2" customWidth="1"/>
    <col min="14844" max="14844" width="6.7109375" style="2" customWidth="1"/>
    <col min="14845" max="14845" width="6.28515625" style="2" customWidth="1"/>
    <col min="14846" max="14846" width="9.140625" style="2"/>
    <col min="14847" max="14847" width="7.140625" style="2" customWidth="1"/>
    <col min="14848" max="14848" width="7.5703125" style="2" bestFit="1" customWidth="1"/>
    <col min="14849" max="14849" width="5.28515625" style="2" customWidth="1"/>
    <col min="14850" max="14850" width="0" style="2" hidden="1" customWidth="1"/>
    <col min="14851" max="14851" width="6.7109375" style="2" customWidth="1"/>
    <col min="14852" max="14852" width="6.140625" style="2" customWidth="1"/>
    <col min="14853" max="14853" width="6.7109375" style="2" customWidth="1"/>
    <col min="14854" max="14854" width="9.28515625" style="2" customWidth="1"/>
    <col min="14855" max="14855" width="12.140625" style="2" customWidth="1"/>
    <col min="14856" max="14856" width="13.85546875" style="2" customWidth="1"/>
    <col min="14857" max="14857" width="9.140625" style="2"/>
    <col min="14858" max="14858" width="11.85546875" style="2" customWidth="1"/>
    <col min="14859" max="14859" width="14" style="2" customWidth="1"/>
    <col min="14860" max="14867" width="9.140625" style="2"/>
    <col min="14868" max="14868" width="11" style="2" customWidth="1"/>
    <col min="14869" max="14872" width="9.140625" style="2"/>
    <col min="14873" max="14878" width="10.140625" style="2" customWidth="1"/>
    <col min="14879" max="14880" width="9.140625" style="2"/>
    <col min="14881" max="14881" width="12" style="2" bestFit="1" customWidth="1"/>
    <col min="14882" max="15096" width="9.140625" style="2"/>
    <col min="15097" max="15097" width="5.28515625" style="2" customWidth="1"/>
    <col min="15098" max="15098" width="35.28515625" style="2" customWidth="1"/>
    <col min="15099" max="15099" width="9.7109375" style="2" customWidth="1"/>
    <col min="15100" max="15100" width="6.7109375" style="2" customWidth="1"/>
    <col min="15101" max="15101" width="6.28515625" style="2" customWidth="1"/>
    <col min="15102" max="15102" width="9.140625" style="2"/>
    <col min="15103" max="15103" width="7.140625" style="2" customWidth="1"/>
    <col min="15104" max="15104" width="7.5703125" style="2" bestFit="1" customWidth="1"/>
    <col min="15105" max="15105" width="5.28515625" style="2" customWidth="1"/>
    <col min="15106" max="15106" width="0" style="2" hidden="1" customWidth="1"/>
    <col min="15107" max="15107" width="6.7109375" style="2" customWidth="1"/>
    <col min="15108" max="15108" width="6.140625" style="2" customWidth="1"/>
    <col min="15109" max="15109" width="6.7109375" style="2" customWidth="1"/>
    <col min="15110" max="15110" width="9.28515625" style="2" customWidth="1"/>
    <col min="15111" max="15111" width="12.140625" style="2" customWidth="1"/>
    <col min="15112" max="15112" width="13.85546875" style="2" customWidth="1"/>
    <col min="15113" max="15113" width="9.140625" style="2"/>
    <col min="15114" max="15114" width="11.85546875" style="2" customWidth="1"/>
    <col min="15115" max="15115" width="14" style="2" customWidth="1"/>
    <col min="15116" max="15123" width="9.140625" style="2"/>
    <col min="15124" max="15124" width="11" style="2" customWidth="1"/>
    <col min="15125" max="15128" width="9.140625" style="2"/>
    <col min="15129" max="15134" width="10.140625" style="2" customWidth="1"/>
    <col min="15135" max="15136" width="9.140625" style="2"/>
    <col min="15137" max="15137" width="12" style="2" bestFit="1" customWidth="1"/>
    <col min="15138" max="15352" width="9.140625" style="2"/>
    <col min="15353" max="15353" width="5.28515625" style="2" customWidth="1"/>
    <col min="15354" max="15354" width="35.28515625" style="2" customWidth="1"/>
    <col min="15355" max="15355" width="9.7109375" style="2" customWidth="1"/>
    <col min="15356" max="15356" width="6.7109375" style="2" customWidth="1"/>
    <col min="15357" max="15357" width="6.28515625" style="2" customWidth="1"/>
    <col min="15358" max="15358" width="9.140625" style="2"/>
    <col min="15359" max="15359" width="7.140625" style="2" customWidth="1"/>
    <col min="15360" max="15360" width="7.5703125" style="2" bestFit="1" customWidth="1"/>
    <col min="15361" max="15361" width="5.28515625" style="2" customWidth="1"/>
    <col min="15362" max="15362" width="0" style="2" hidden="1" customWidth="1"/>
    <col min="15363" max="15363" width="6.7109375" style="2" customWidth="1"/>
    <col min="15364" max="15364" width="6.140625" style="2" customWidth="1"/>
    <col min="15365" max="15365" width="6.7109375" style="2" customWidth="1"/>
    <col min="15366" max="15366" width="9.28515625" style="2" customWidth="1"/>
    <col min="15367" max="15367" width="12.140625" style="2" customWidth="1"/>
    <col min="15368" max="15368" width="13.85546875" style="2" customWidth="1"/>
    <col min="15369" max="15369" width="9.140625" style="2"/>
    <col min="15370" max="15370" width="11.85546875" style="2" customWidth="1"/>
    <col min="15371" max="15371" width="14" style="2" customWidth="1"/>
    <col min="15372" max="15379" width="9.140625" style="2"/>
    <col min="15380" max="15380" width="11" style="2" customWidth="1"/>
    <col min="15381" max="15384" width="9.140625" style="2"/>
    <col min="15385" max="15390" width="10.140625" style="2" customWidth="1"/>
    <col min="15391" max="15392" width="9.140625" style="2"/>
    <col min="15393" max="15393" width="12" style="2" bestFit="1" customWidth="1"/>
    <col min="15394" max="15608" width="9.140625" style="2"/>
    <col min="15609" max="15609" width="5.28515625" style="2" customWidth="1"/>
    <col min="15610" max="15610" width="35.28515625" style="2" customWidth="1"/>
    <col min="15611" max="15611" width="9.7109375" style="2" customWidth="1"/>
    <col min="15612" max="15612" width="6.7109375" style="2" customWidth="1"/>
    <col min="15613" max="15613" width="6.28515625" style="2" customWidth="1"/>
    <col min="15614" max="15614" width="9.140625" style="2"/>
    <col min="15615" max="15615" width="7.140625" style="2" customWidth="1"/>
    <col min="15616" max="15616" width="7.5703125" style="2" bestFit="1" customWidth="1"/>
    <col min="15617" max="15617" width="5.28515625" style="2" customWidth="1"/>
    <col min="15618" max="15618" width="0" style="2" hidden="1" customWidth="1"/>
    <col min="15619" max="15619" width="6.7109375" style="2" customWidth="1"/>
    <col min="15620" max="15620" width="6.140625" style="2" customWidth="1"/>
    <col min="15621" max="15621" width="6.7109375" style="2" customWidth="1"/>
    <col min="15622" max="15622" width="9.28515625" style="2" customWidth="1"/>
    <col min="15623" max="15623" width="12.140625" style="2" customWidth="1"/>
    <col min="15624" max="15624" width="13.85546875" style="2" customWidth="1"/>
    <col min="15625" max="15625" width="9.140625" style="2"/>
    <col min="15626" max="15626" width="11.85546875" style="2" customWidth="1"/>
    <col min="15627" max="15627" width="14" style="2" customWidth="1"/>
    <col min="15628" max="15635" width="9.140625" style="2"/>
    <col min="15636" max="15636" width="11" style="2" customWidth="1"/>
    <col min="15637" max="15640" width="9.140625" style="2"/>
    <col min="15641" max="15646" width="10.140625" style="2" customWidth="1"/>
    <col min="15647" max="15648" width="9.140625" style="2"/>
    <col min="15649" max="15649" width="12" style="2" bestFit="1" customWidth="1"/>
    <col min="15650" max="15864" width="9.140625" style="2"/>
    <col min="15865" max="15865" width="5.28515625" style="2" customWidth="1"/>
    <col min="15866" max="15866" width="35.28515625" style="2" customWidth="1"/>
    <col min="15867" max="15867" width="9.7109375" style="2" customWidth="1"/>
    <col min="15868" max="15868" width="6.7109375" style="2" customWidth="1"/>
    <col min="15869" max="15869" width="6.28515625" style="2" customWidth="1"/>
    <col min="15870" max="15870" width="9.140625" style="2"/>
    <col min="15871" max="15871" width="7.140625" style="2" customWidth="1"/>
    <col min="15872" max="15872" width="7.5703125" style="2" bestFit="1" customWidth="1"/>
    <col min="15873" max="15873" width="5.28515625" style="2" customWidth="1"/>
    <col min="15874" max="15874" width="0" style="2" hidden="1" customWidth="1"/>
    <col min="15875" max="15875" width="6.7109375" style="2" customWidth="1"/>
    <col min="15876" max="15876" width="6.140625" style="2" customWidth="1"/>
    <col min="15877" max="15877" width="6.7109375" style="2" customWidth="1"/>
    <col min="15878" max="15878" width="9.28515625" style="2" customWidth="1"/>
    <col min="15879" max="15879" width="12.140625" style="2" customWidth="1"/>
    <col min="15880" max="15880" width="13.85546875" style="2" customWidth="1"/>
    <col min="15881" max="15881" width="9.140625" style="2"/>
    <col min="15882" max="15882" width="11.85546875" style="2" customWidth="1"/>
    <col min="15883" max="15883" width="14" style="2" customWidth="1"/>
    <col min="15884" max="15891" width="9.140625" style="2"/>
    <col min="15892" max="15892" width="11" style="2" customWidth="1"/>
    <col min="15893" max="15896" width="9.140625" style="2"/>
    <col min="15897" max="15902" width="10.140625" style="2" customWidth="1"/>
    <col min="15903" max="15904" width="9.140625" style="2"/>
    <col min="15905" max="15905" width="12" style="2" bestFit="1" customWidth="1"/>
    <col min="15906" max="16120" width="9.140625" style="2"/>
    <col min="16121" max="16121" width="5.28515625" style="2" customWidth="1"/>
    <col min="16122" max="16122" width="35.28515625" style="2" customWidth="1"/>
    <col min="16123" max="16123" width="9.7109375" style="2" customWidth="1"/>
    <col min="16124" max="16124" width="6.7109375" style="2" customWidth="1"/>
    <col min="16125" max="16125" width="6.28515625" style="2" customWidth="1"/>
    <col min="16126" max="16126" width="9.140625" style="2"/>
    <col min="16127" max="16127" width="7.140625" style="2" customWidth="1"/>
    <col min="16128" max="16128" width="7.5703125" style="2" bestFit="1" customWidth="1"/>
    <col min="16129" max="16129" width="5.28515625" style="2" customWidth="1"/>
    <col min="16130" max="16130" width="0" style="2" hidden="1" customWidth="1"/>
    <col min="16131" max="16131" width="6.7109375" style="2" customWidth="1"/>
    <col min="16132" max="16132" width="6.140625" style="2" customWidth="1"/>
    <col min="16133" max="16133" width="6.7109375" style="2" customWidth="1"/>
    <col min="16134" max="16134" width="9.28515625" style="2" customWidth="1"/>
    <col min="16135" max="16135" width="12.140625" style="2" customWidth="1"/>
    <col min="16136" max="16136" width="13.85546875" style="2" customWidth="1"/>
    <col min="16137" max="16137" width="9.140625" style="2"/>
    <col min="16138" max="16138" width="11.85546875" style="2" customWidth="1"/>
    <col min="16139" max="16139" width="14" style="2" customWidth="1"/>
    <col min="16140" max="16147" width="9.140625" style="2"/>
    <col min="16148" max="16148" width="11" style="2" customWidth="1"/>
    <col min="16149" max="16152" width="9.140625" style="2"/>
    <col min="16153" max="16158" width="10.140625" style="2" customWidth="1"/>
    <col min="16159" max="16160" width="9.140625" style="2"/>
    <col min="16161" max="16161" width="12" style="2" bestFit="1" customWidth="1"/>
    <col min="16162" max="16384" width="9.140625" style="2"/>
  </cols>
  <sheetData>
    <row r="1" spans="1:33" ht="12.75" hidden="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3" x14ac:dyDescent="0.2">
      <c r="A2" s="3" t="s">
        <v>44</v>
      </c>
      <c r="B2" s="1"/>
      <c r="E2" s="4" t="s">
        <v>45</v>
      </c>
      <c r="F2" s="1"/>
      <c r="G2" s="5"/>
      <c r="H2" s="5"/>
      <c r="J2" s="1"/>
      <c r="K2" s="1"/>
      <c r="M2" s="1"/>
      <c r="N2" s="1"/>
      <c r="O2" s="1"/>
      <c r="P2" s="1"/>
    </row>
    <row r="3" spans="1:33" x14ac:dyDescent="0.2">
      <c r="A3" s="6" t="s">
        <v>41</v>
      </c>
      <c r="B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33" x14ac:dyDescent="0.2">
      <c r="A4" s="9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</row>
    <row r="5" spans="1:33" x14ac:dyDescent="0.2">
      <c r="A5" s="8"/>
      <c r="B5" s="9" t="s">
        <v>38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1"/>
      <c r="P5" s="11"/>
    </row>
    <row r="6" spans="1:33" x14ac:dyDescent="0.2">
      <c r="A6" s="8"/>
      <c r="B6" s="10" t="s">
        <v>40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  <c r="P6" s="11"/>
    </row>
    <row r="7" spans="1:33" ht="12.75" thickBo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33" ht="15.75" customHeight="1" thickBot="1" x14ac:dyDescent="0.25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5" t="s">
        <v>9</v>
      </c>
      <c r="I8" s="15" t="s">
        <v>10</v>
      </c>
      <c r="J8" s="16" t="s">
        <v>11</v>
      </c>
      <c r="K8" s="15" t="s">
        <v>12</v>
      </c>
      <c r="L8" s="14" t="s">
        <v>13</v>
      </c>
      <c r="M8" s="17" t="s">
        <v>14</v>
      </c>
      <c r="N8" s="18" t="s">
        <v>15</v>
      </c>
      <c r="O8" s="19"/>
      <c r="P8" s="20"/>
      <c r="Q8" s="21" t="s">
        <v>16</v>
      </c>
      <c r="R8" s="22"/>
      <c r="S8" s="22"/>
      <c r="T8" s="23" t="s">
        <v>17</v>
      </c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4" t="s">
        <v>18</v>
      </c>
    </row>
    <row r="9" spans="1:33" ht="15.75" customHeight="1" thickBot="1" x14ac:dyDescent="0.25">
      <c r="A9" s="25"/>
      <c r="B9" s="26"/>
      <c r="C9" s="26"/>
      <c r="D9" s="26"/>
      <c r="E9" s="26"/>
      <c r="F9" s="26"/>
      <c r="G9" s="26"/>
      <c r="H9" s="27"/>
      <c r="I9" s="27"/>
      <c r="J9" s="28"/>
      <c r="K9" s="27"/>
      <c r="L9" s="27"/>
      <c r="M9" s="29"/>
      <c r="N9" s="30" t="s">
        <v>19</v>
      </c>
      <c r="O9" s="31" t="s">
        <v>20</v>
      </c>
      <c r="P9" s="32" t="s">
        <v>21</v>
      </c>
      <c r="Q9" s="30" t="s">
        <v>19</v>
      </c>
      <c r="R9" s="31" t="s">
        <v>20</v>
      </c>
      <c r="S9" s="32" t="s">
        <v>21</v>
      </c>
      <c r="T9" s="33" t="s">
        <v>22</v>
      </c>
      <c r="U9" s="34" t="s">
        <v>23</v>
      </c>
      <c r="V9" s="34" t="s">
        <v>24</v>
      </c>
      <c r="W9" s="34" t="s">
        <v>25</v>
      </c>
      <c r="X9" s="34" t="s">
        <v>26</v>
      </c>
      <c r="Y9" s="34"/>
      <c r="Z9" s="34"/>
      <c r="AA9" s="34"/>
      <c r="AB9" s="34" t="s">
        <v>27</v>
      </c>
      <c r="AC9" s="34" t="s">
        <v>28</v>
      </c>
      <c r="AD9" s="34" t="s">
        <v>29</v>
      </c>
      <c r="AE9" s="34" t="s">
        <v>30</v>
      </c>
      <c r="AF9" s="35" t="s">
        <v>31</v>
      </c>
      <c r="AG9" s="36"/>
    </row>
    <row r="10" spans="1:33" ht="15.75" customHeight="1" thickBot="1" x14ac:dyDescent="0.25">
      <c r="A10" s="37"/>
      <c r="B10" s="38"/>
      <c r="C10" s="38"/>
      <c r="D10" s="38"/>
      <c r="E10" s="38"/>
      <c r="F10" s="38"/>
      <c r="G10" s="38"/>
      <c r="H10" s="39"/>
      <c r="I10" s="39"/>
      <c r="J10" s="40"/>
      <c r="K10" s="39"/>
      <c r="L10" s="39"/>
      <c r="M10" s="41"/>
      <c r="N10" s="42"/>
      <c r="O10" s="43"/>
      <c r="P10" s="44"/>
      <c r="Q10" s="42"/>
      <c r="R10" s="43"/>
      <c r="S10" s="44"/>
      <c r="T10" s="45"/>
      <c r="U10" s="45"/>
      <c r="V10" s="45"/>
      <c r="W10" s="45"/>
      <c r="X10" s="46" t="s">
        <v>32</v>
      </c>
      <c r="Y10" s="46" t="s">
        <v>33</v>
      </c>
      <c r="Z10" s="46" t="s">
        <v>34</v>
      </c>
      <c r="AA10" s="46" t="s">
        <v>35</v>
      </c>
      <c r="AB10" s="45"/>
      <c r="AC10" s="45"/>
      <c r="AD10" s="45"/>
      <c r="AE10" s="45"/>
      <c r="AF10" s="47"/>
      <c r="AG10" s="36"/>
    </row>
    <row r="11" spans="1:33" s="53" customFormat="1" ht="12.75" thickBot="1" x14ac:dyDescent="0.25">
      <c r="A11" s="48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9">
        <v>9</v>
      </c>
      <c r="J11" s="49"/>
      <c r="K11" s="49">
        <v>10</v>
      </c>
      <c r="L11" s="49">
        <v>11</v>
      </c>
      <c r="M11" s="49">
        <v>12</v>
      </c>
      <c r="N11" s="50">
        <v>13</v>
      </c>
      <c r="O11" s="49">
        <v>14</v>
      </c>
      <c r="P11" s="50">
        <v>15</v>
      </c>
      <c r="Q11" s="49">
        <v>16</v>
      </c>
      <c r="R11" s="50">
        <v>17</v>
      </c>
      <c r="S11" s="49">
        <v>18</v>
      </c>
      <c r="T11" s="50">
        <v>19</v>
      </c>
      <c r="U11" s="50">
        <v>20</v>
      </c>
      <c r="V11" s="49">
        <v>21</v>
      </c>
      <c r="W11" s="49">
        <v>22</v>
      </c>
      <c r="X11" s="50">
        <v>23</v>
      </c>
      <c r="Y11" s="49">
        <v>24</v>
      </c>
      <c r="Z11" s="50">
        <v>25</v>
      </c>
      <c r="AA11" s="49">
        <v>26</v>
      </c>
      <c r="AB11" s="50">
        <v>27</v>
      </c>
      <c r="AC11" s="49">
        <v>28</v>
      </c>
      <c r="AD11" s="50">
        <v>29</v>
      </c>
      <c r="AE11" s="49">
        <v>30</v>
      </c>
      <c r="AF11" s="51">
        <v>31</v>
      </c>
      <c r="AG11" s="52">
        <v>32</v>
      </c>
    </row>
    <row r="12" spans="1:33" x14ac:dyDescent="0.2">
      <c r="A12" s="54">
        <v>1</v>
      </c>
      <c r="B12" s="55" t="s">
        <v>46</v>
      </c>
      <c r="C12" s="56">
        <v>1</v>
      </c>
      <c r="D12" s="56" t="s">
        <v>47</v>
      </c>
      <c r="E12" s="56"/>
      <c r="F12" s="55" t="s">
        <v>48</v>
      </c>
      <c r="G12" s="56" t="s">
        <v>49</v>
      </c>
      <c r="H12" s="57" t="s">
        <v>50</v>
      </c>
      <c r="I12" s="58">
        <v>6.05</v>
      </c>
      <c r="J12" s="59">
        <v>17697</v>
      </c>
      <c r="K12" s="59">
        <f>I12*J12</f>
        <v>107066.84999999999</v>
      </c>
      <c r="L12" s="60">
        <v>1.5</v>
      </c>
      <c r="M12" s="59">
        <f>K12*L12</f>
        <v>160600.27499999999</v>
      </c>
      <c r="N12" s="59">
        <f>ROUND(C12*M12,0)</f>
        <v>160600</v>
      </c>
      <c r="O12" s="61">
        <f>IF(L12&gt;0,ROUND(N12/L12,0),"")</f>
        <v>107067</v>
      </c>
      <c r="P12" s="61">
        <f>IF(L12&lt;&gt;1,N12-O12,"")</f>
        <v>53533</v>
      </c>
      <c r="Q12" s="61">
        <f t="shared" ref="Q12:Q43" si="0">ROUND(M12*C12*0.1, 0)</f>
        <v>16060</v>
      </c>
      <c r="R12" s="61">
        <f>IF(Q12&gt;0,ROUND(Q12/L12,0),"")</f>
        <v>10707</v>
      </c>
      <c r="S12" s="61">
        <f>IF(R12&lt;&gt;Q12,Q12-R12,"")</f>
        <v>5353</v>
      </c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2">
        <f t="array" ref="AG12">SUM(ROUND(N12,0),ROUND(Q12,0),ROUND(T12:AF12,0))</f>
        <v>176660</v>
      </c>
    </row>
    <row r="13" spans="1:33" x14ac:dyDescent="0.2">
      <c r="A13" s="54">
        <v>2</v>
      </c>
      <c r="B13" s="55" t="s">
        <v>51</v>
      </c>
      <c r="C13" s="56">
        <v>1</v>
      </c>
      <c r="D13" s="56" t="s">
        <v>47</v>
      </c>
      <c r="E13" s="56"/>
      <c r="F13" s="55" t="s">
        <v>52</v>
      </c>
      <c r="G13" s="56" t="s">
        <v>49</v>
      </c>
      <c r="H13" s="57" t="s">
        <v>53</v>
      </c>
      <c r="I13" s="58">
        <v>5.91</v>
      </c>
      <c r="J13" s="59">
        <v>17697</v>
      </c>
      <c r="K13" s="59">
        <f t="shared" ref="K13:K60" si="1">I13*J13</f>
        <v>104589.27</v>
      </c>
      <c r="L13" s="60">
        <v>1.5</v>
      </c>
      <c r="M13" s="59">
        <f t="shared" ref="M13:M60" si="2">K13*L13</f>
        <v>156883.905</v>
      </c>
      <c r="N13" s="59">
        <f t="shared" ref="N13:N60" si="3">ROUND(C13*M13,0)</f>
        <v>156884</v>
      </c>
      <c r="O13" s="61">
        <f t="shared" ref="O13:O60" si="4">IF(L13&gt;0,ROUND(N13/L13,0),"")</f>
        <v>104589</v>
      </c>
      <c r="P13" s="61">
        <f t="shared" ref="P13:P60" si="5">IF(L13&lt;&gt;1,N13-O13,"")</f>
        <v>52295</v>
      </c>
      <c r="Q13" s="61">
        <f t="shared" si="0"/>
        <v>15688</v>
      </c>
      <c r="R13" s="61">
        <f t="shared" ref="R13:R60" si="6">IF(Q13&gt;0,ROUND(Q13/L13,0),"")</f>
        <v>10459</v>
      </c>
      <c r="S13" s="61">
        <f t="shared" ref="S13:S60" si="7">IF(R13&lt;&gt;Q13,Q13-R13,"")</f>
        <v>5229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2">
        <f t="array" ref="AG13">SUM(ROUND(N13,0),ROUND(Q13,0),ROUND(T13:AF13,0))</f>
        <v>172572</v>
      </c>
    </row>
    <row r="14" spans="1:33" x14ac:dyDescent="0.2">
      <c r="A14" s="54">
        <v>3</v>
      </c>
      <c r="B14" s="55" t="s">
        <v>51</v>
      </c>
      <c r="C14" s="56">
        <v>1</v>
      </c>
      <c r="D14" s="56" t="s">
        <v>47</v>
      </c>
      <c r="E14" s="56"/>
      <c r="F14" s="55" t="s">
        <v>54</v>
      </c>
      <c r="G14" s="56" t="s">
        <v>49</v>
      </c>
      <c r="H14" s="57" t="s">
        <v>53</v>
      </c>
      <c r="I14" s="58">
        <v>5.43</v>
      </c>
      <c r="J14" s="59">
        <v>17697</v>
      </c>
      <c r="K14" s="59">
        <f t="shared" si="1"/>
        <v>96094.709999999992</v>
      </c>
      <c r="L14" s="60">
        <v>1.5</v>
      </c>
      <c r="M14" s="59">
        <f t="shared" si="2"/>
        <v>144142.065</v>
      </c>
      <c r="N14" s="59">
        <f t="shared" si="3"/>
        <v>144142</v>
      </c>
      <c r="O14" s="61">
        <f t="shared" si="4"/>
        <v>96095</v>
      </c>
      <c r="P14" s="61">
        <f t="shared" si="5"/>
        <v>48047</v>
      </c>
      <c r="Q14" s="61">
        <f t="shared" si="0"/>
        <v>14414</v>
      </c>
      <c r="R14" s="61">
        <f t="shared" si="6"/>
        <v>9609</v>
      </c>
      <c r="S14" s="61">
        <f t="shared" si="7"/>
        <v>4805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2">
        <f t="array" ref="AG14">SUM(ROUND(N14,0),ROUND(Q14,0),ROUND(T14:AF14,0))</f>
        <v>158556</v>
      </c>
    </row>
    <row r="15" spans="1:33" x14ac:dyDescent="0.2">
      <c r="A15" s="54">
        <v>4</v>
      </c>
      <c r="B15" s="55" t="s">
        <v>51</v>
      </c>
      <c r="C15" s="56">
        <v>0.5</v>
      </c>
      <c r="D15" s="56" t="s">
        <v>47</v>
      </c>
      <c r="E15" s="56"/>
      <c r="F15" s="55" t="s">
        <v>55</v>
      </c>
      <c r="G15" s="56" t="s">
        <v>49</v>
      </c>
      <c r="H15" s="57" t="s">
        <v>53</v>
      </c>
      <c r="I15" s="58">
        <v>5.43</v>
      </c>
      <c r="J15" s="59">
        <v>17697</v>
      </c>
      <c r="K15" s="59">
        <f t="shared" si="1"/>
        <v>96094.709999999992</v>
      </c>
      <c r="L15" s="60">
        <v>1.5</v>
      </c>
      <c r="M15" s="59">
        <f t="shared" si="2"/>
        <v>144142.065</v>
      </c>
      <c r="N15" s="59">
        <f t="shared" si="3"/>
        <v>72071</v>
      </c>
      <c r="O15" s="61">
        <f t="shared" si="4"/>
        <v>48047</v>
      </c>
      <c r="P15" s="61">
        <f t="shared" si="5"/>
        <v>24024</v>
      </c>
      <c r="Q15" s="61">
        <f t="shared" si="0"/>
        <v>7207</v>
      </c>
      <c r="R15" s="61">
        <f t="shared" si="6"/>
        <v>4805</v>
      </c>
      <c r="S15" s="61">
        <f t="shared" si="7"/>
        <v>2402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2">
        <f t="array" ref="AG15">SUM(ROUND(N15,0),ROUND(Q15,0),ROUND(T15:AF15,0))</f>
        <v>79278</v>
      </c>
    </row>
    <row r="16" spans="1:33" x14ac:dyDescent="0.2">
      <c r="A16" s="54">
        <v>5</v>
      </c>
      <c r="B16" s="55" t="s">
        <v>56</v>
      </c>
      <c r="C16" s="56">
        <v>1</v>
      </c>
      <c r="D16" s="56" t="s">
        <v>47</v>
      </c>
      <c r="E16" s="56"/>
      <c r="F16" s="55" t="s">
        <v>57</v>
      </c>
      <c r="G16" s="56" t="s">
        <v>49</v>
      </c>
      <c r="H16" s="57" t="s">
        <v>53</v>
      </c>
      <c r="I16" s="58">
        <v>5.74</v>
      </c>
      <c r="J16" s="59">
        <v>17697</v>
      </c>
      <c r="K16" s="59">
        <f t="shared" si="1"/>
        <v>101580.78</v>
      </c>
      <c r="L16" s="60">
        <v>1.5</v>
      </c>
      <c r="M16" s="59">
        <f t="shared" si="2"/>
        <v>152371.16999999998</v>
      </c>
      <c r="N16" s="59">
        <f t="shared" si="3"/>
        <v>152371</v>
      </c>
      <c r="O16" s="61">
        <f t="shared" si="4"/>
        <v>101581</v>
      </c>
      <c r="P16" s="61">
        <f t="shared" si="5"/>
        <v>50790</v>
      </c>
      <c r="Q16" s="61">
        <f t="shared" si="0"/>
        <v>15237</v>
      </c>
      <c r="R16" s="61">
        <f t="shared" si="6"/>
        <v>10158</v>
      </c>
      <c r="S16" s="61">
        <f t="shared" si="7"/>
        <v>5079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2">
        <f t="array" ref="AG16">SUM(ROUND(N16,0),ROUND(Q16,0),ROUND(T16:AF16,0))</f>
        <v>167608</v>
      </c>
    </row>
    <row r="17" spans="1:33" x14ac:dyDescent="0.2">
      <c r="A17" s="54">
        <v>6</v>
      </c>
      <c r="B17" s="55" t="s">
        <v>58</v>
      </c>
      <c r="C17" s="56">
        <v>1</v>
      </c>
      <c r="D17" s="56" t="s">
        <v>47</v>
      </c>
      <c r="E17" s="56"/>
      <c r="F17" s="55" t="s">
        <v>59</v>
      </c>
      <c r="G17" s="56" t="s">
        <v>49</v>
      </c>
      <c r="H17" s="57" t="s">
        <v>53</v>
      </c>
      <c r="I17" s="58">
        <v>5.43</v>
      </c>
      <c r="J17" s="59">
        <v>17697</v>
      </c>
      <c r="K17" s="59">
        <f t="shared" si="1"/>
        <v>96094.709999999992</v>
      </c>
      <c r="L17" s="60">
        <v>1.5</v>
      </c>
      <c r="M17" s="59">
        <f t="shared" si="2"/>
        <v>144142.065</v>
      </c>
      <c r="N17" s="59">
        <f t="shared" si="3"/>
        <v>144142</v>
      </c>
      <c r="O17" s="61">
        <f t="shared" si="4"/>
        <v>96095</v>
      </c>
      <c r="P17" s="61">
        <f t="shared" si="5"/>
        <v>48047</v>
      </c>
      <c r="Q17" s="61">
        <f t="shared" si="0"/>
        <v>14414</v>
      </c>
      <c r="R17" s="61">
        <f t="shared" si="6"/>
        <v>9609</v>
      </c>
      <c r="S17" s="61">
        <f t="shared" si="7"/>
        <v>4805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2">
        <f t="array" ref="AG17">SUM(ROUND(N17,0),ROUND(Q17,0),ROUND(T17:AF17,0))</f>
        <v>158556</v>
      </c>
    </row>
    <row r="18" spans="1:33" x14ac:dyDescent="0.2">
      <c r="A18" s="54">
        <v>7</v>
      </c>
      <c r="B18" s="55" t="s">
        <v>60</v>
      </c>
      <c r="C18" s="56">
        <v>1</v>
      </c>
      <c r="D18" s="56" t="s">
        <v>47</v>
      </c>
      <c r="E18" s="56"/>
      <c r="F18" s="55" t="s">
        <v>61</v>
      </c>
      <c r="G18" s="56" t="s">
        <v>49</v>
      </c>
      <c r="H18" s="57" t="s">
        <v>53</v>
      </c>
      <c r="I18" s="58">
        <v>5.43</v>
      </c>
      <c r="J18" s="59">
        <v>17697</v>
      </c>
      <c r="K18" s="59">
        <f t="shared" si="1"/>
        <v>96094.709999999992</v>
      </c>
      <c r="L18" s="60">
        <v>1.5</v>
      </c>
      <c r="M18" s="59">
        <f t="shared" si="2"/>
        <v>144142.065</v>
      </c>
      <c r="N18" s="59">
        <f t="shared" si="3"/>
        <v>144142</v>
      </c>
      <c r="O18" s="61">
        <f t="shared" si="4"/>
        <v>96095</v>
      </c>
      <c r="P18" s="61">
        <f t="shared" si="5"/>
        <v>48047</v>
      </c>
      <c r="Q18" s="61">
        <f t="shared" si="0"/>
        <v>14414</v>
      </c>
      <c r="R18" s="61">
        <f t="shared" si="6"/>
        <v>9609</v>
      </c>
      <c r="S18" s="61">
        <f t="shared" si="7"/>
        <v>4805</v>
      </c>
      <c r="T18" s="61"/>
      <c r="U18" s="61"/>
      <c r="V18" s="61"/>
      <c r="W18" s="61"/>
      <c r="X18" s="61"/>
      <c r="Y18" s="61"/>
      <c r="Z18" s="61"/>
      <c r="AA18" s="61"/>
      <c r="AB18" s="61"/>
      <c r="AC18" s="61">
        <f>72071.0325</f>
        <v>72071.032500000001</v>
      </c>
      <c r="AD18" s="61"/>
      <c r="AE18" s="61"/>
      <c r="AF18" s="61"/>
      <c r="AG18" s="62">
        <f t="array" ref="AG18">SUM(ROUND(N18,0),ROUND(Q18,0),ROUND(T18:AF18,0))</f>
        <v>230627</v>
      </c>
    </row>
    <row r="19" spans="1:33" x14ac:dyDescent="0.2">
      <c r="A19" s="54">
        <v>8</v>
      </c>
      <c r="B19" s="55" t="s">
        <v>62</v>
      </c>
      <c r="C19" s="56">
        <v>0.5</v>
      </c>
      <c r="D19" s="56" t="s">
        <v>47</v>
      </c>
      <c r="E19" s="56"/>
      <c r="F19" s="55" t="s">
        <v>63</v>
      </c>
      <c r="G19" s="56" t="s">
        <v>49</v>
      </c>
      <c r="H19" s="57" t="s">
        <v>53</v>
      </c>
      <c r="I19" s="58">
        <v>5.43</v>
      </c>
      <c r="J19" s="59">
        <v>17697</v>
      </c>
      <c r="K19" s="59">
        <f t="shared" si="1"/>
        <v>96094.709999999992</v>
      </c>
      <c r="L19" s="60">
        <v>1.5</v>
      </c>
      <c r="M19" s="59">
        <f t="shared" si="2"/>
        <v>144142.065</v>
      </c>
      <c r="N19" s="59">
        <f t="shared" si="3"/>
        <v>72071</v>
      </c>
      <c r="O19" s="61">
        <f t="shared" si="4"/>
        <v>48047</v>
      </c>
      <c r="P19" s="61">
        <f t="shared" si="5"/>
        <v>24024</v>
      </c>
      <c r="Q19" s="61">
        <f t="shared" si="0"/>
        <v>7207</v>
      </c>
      <c r="R19" s="61">
        <f t="shared" si="6"/>
        <v>4805</v>
      </c>
      <c r="S19" s="61">
        <f t="shared" si="7"/>
        <v>2402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2">
        <f t="array" ref="AG19">SUM(ROUND(N19,0),ROUND(Q19,0),ROUND(T19:AF19,0))</f>
        <v>79278</v>
      </c>
    </row>
    <row r="20" spans="1:33" x14ac:dyDescent="0.2">
      <c r="A20" s="54">
        <v>9</v>
      </c>
      <c r="B20" s="55" t="s">
        <v>64</v>
      </c>
      <c r="C20" s="56">
        <v>0.5</v>
      </c>
      <c r="D20" s="56" t="s">
        <v>47</v>
      </c>
      <c r="E20" s="56" t="s">
        <v>65</v>
      </c>
      <c r="F20" s="55" t="s">
        <v>66</v>
      </c>
      <c r="G20" s="56" t="s">
        <v>49</v>
      </c>
      <c r="H20" s="57" t="s">
        <v>53</v>
      </c>
      <c r="I20" s="58">
        <v>5.01</v>
      </c>
      <c r="J20" s="59">
        <v>17697</v>
      </c>
      <c r="K20" s="59">
        <f t="shared" si="1"/>
        <v>88661.97</v>
      </c>
      <c r="L20" s="60">
        <v>1.5</v>
      </c>
      <c r="M20" s="59">
        <f t="shared" si="2"/>
        <v>132992.95500000002</v>
      </c>
      <c r="N20" s="59">
        <f t="shared" si="3"/>
        <v>66496</v>
      </c>
      <c r="O20" s="61">
        <f t="shared" si="4"/>
        <v>44331</v>
      </c>
      <c r="P20" s="61">
        <f t="shared" si="5"/>
        <v>22165</v>
      </c>
      <c r="Q20" s="61">
        <f t="shared" si="0"/>
        <v>6650</v>
      </c>
      <c r="R20" s="61">
        <f t="shared" si="6"/>
        <v>4433</v>
      </c>
      <c r="S20" s="61">
        <f t="shared" si="7"/>
        <v>2217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2">
        <f t="array" ref="AG20">SUM(ROUND(N20,0),ROUND(Q20,0),ROUND(T20:AF20,0))</f>
        <v>73146</v>
      </c>
    </row>
    <row r="21" spans="1:33" x14ac:dyDescent="0.2">
      <c r="A21" s="54">
        <v>10</v>
      </c>
      <c r="B21" s="55" t="s">
        <v>67</v>
      </c>
      <c r="C21" s="56">
        <v>1</v>
      </c>
      <c r="D21" s="56" t="s">
        <v>47</v>
      </c>
      <c r="E21" s="56"/>
      <c r="F21" s="55" t="s">
        <v>68</v>
      </c>
      <c r="G21" s="56" t="s">
        <v>69</v>
      </c>
      <c r="H21" s="57" t="s">
        <v>50</v>
      </c>
      <c r="I21" s="58">
        <v>5.77</v>
      </c>
      <c r="J21" s="59">
        <v>17697</v>
      </c>
      <c r="K21" s="59">
        <f t="shared" si="1"/>
        <v>102111.68999999999</v>
      </c>
      <c r="L21" s="60">
        <v>1</v>
      </c>
      <c r="M21" s="59">
        <f t="shared" si="2"/>
        <v>102111.68999999999</v>
      </c>
      <c r="N21" s="59">
        <f t="shared" si="3"/>
        <v>102112</v>
      </c>
      <c r="O21" s="61">
        <f t="shared" si="4"/>
        <v>102112</v>
      </c>
      <c r="P21" s="61" t="str">
        <f t="shared" si="5"/>
        <v/>
      </c>
      <c r="Q21" s="61">
        <f t="shared" si="0"/>
        <v>10211</v>
      </c>
      <c r="R21" s="61">
        <f t="shared" si="6"/>
        <v>10211</v>
      </c>
      <c r="S21" s="61" t="str">
        <f t="shared" si="7"/>
        <v/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2">
        <f t="array" ref="AG21">SUM(ROUND(N21,0),ROUND(Q21,0),ROUND(T21:AF21,0))</f>
        <v>112323</v>
      </c>
    </row>
    <row r="22" spans="1:33" x14ac:dyDescent="0.2">
      <c r="A22" s="54">
        <v>11</v>
      </c>
      <c r="B22" s="55" t="s">
        <v>70</v>
      </c>
      <c r="C22" s="56">
        <v>1</v>
      </c>
      <c r="D22" s="56" t="s">
        <v>47</v>
      </c>
      <c r="E22" s="56" t="s">
        <v>65</v>
      </c>
      <c r="F22" s="55" t="s">
        <v>71</v>
      </c>
      <c r="G22" s="56" t="s">
        <v>72</v>
      </c>
      <c r="H22" s="57" t="s">
        <v>73</v>
      </c>
      <c r="I22" s="58">
        <v>4.51</v>
      </c>
      <c r="J22" s="59">
        <v>17697</v>
      </c>
      <c r="K22" s="59">
        <f t="shared" si="1"/>
        <v>79813.47</v>
      </c>
      <c r="L22" s="60">
        <v>1</v>
      </c>
      <c r="M22" s="59">
        <f t="shared" si="2"/>
        <v>79813.47</v>
      </c>
      <c r="N22" s="59">
        <f t="shared" si="3"/>
        <v>79813</v>
      </c>
      <c r="O22" s="61">
        <f t="shared" si="4"/>
        <v>79813</v>
      </c>
      <c r="P22" s="61" t="str">
        <f t="shared" si="5"/>
        <v/>
      </c>
      <c r="Q22" s="61">
        <f t="shared" si="0"/>
        <v>7981</v>
      </c>
      <c r="R22" s="61">
        <f t="shared" si="6"/>
        <v>7981</v>
      </c>
      <c r="S22" s="61" t="str">
        <f t="shared" si="7"/>
        <v/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2">
        <f t="array" ref="AG22">SUM(ROUND(N22,0),ROUND(Q22,0),ROUND(T22:AF22,0))</f>
        <v>87794</v>
      </c>
    </row>
    <row r="23" spans="1:33" x14ac:dyDescent="0.2">
      <c r="A23" s="54">
        <v>12</v>
      </c>
      <c r="B23" s="55" t="s">
        <v>74</v>
      </c>
      <c r="C23" s="56">
        <v>1</v>
      </c>
      <c r="D23" s="56" t="s">
        <v>47</v>
      </c>
      <c r="E23" s="56" t="s">
        <v>75</v>
      </c>
      <c r="F23" s="55" t="s">
        <v>76</v>
      </c>
      <c r="G23" s="56" t="s">
        <v>72</v>
      </c>
      <c r="H23" s="57" t="s">
        <v>73</v>
      </c>
      <c r="I23" s="58">
        <v>4.1399999999999997</v>
      </c>
      <c r="J23" s="59">
        <v>17697</v>
      </c>
      <c r="K23" s="59">
        <f t="shared" si="1"/>
        <v>73265.579999999987</v>
      </c>
      <c r="L23" s="60">
        <v>1</v>
      </c>
      <c r="M23" s="59">
        <f t="shared" si="2"/>
        <v>73265.579999999987</v>
      </c>
      <c r="N23" s="59">
        <f t="shared" si="3"/>
        <v>73266</v>
      </c>
      <c r="O23" s="61">
        <f t="shared" si="4"/>
        <v>73266</v>
      </c>
      <c r="P23" s="61" t="str">
        <f t="shared" si="5"/>
        <v/>
      </c>
      <c r="Q23" s="61">
        <f t="shared" si="0"/>
        <v>7327</v>
      </c>
      <c r="R23" s="61">
        <f t="shared" si="6"/>
        <v>7327</v>
      </c>
      <c r="S23" s="61" t="str">
        <f t="shared" si="7"/>
        <v/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2">
        <f t="array" ref="AG23">SUM(ROUND(N23,0),ROUND(Q23,0),ROUND(T23:AF23,0))</f>
        <v>80593</v>
      </c>
    </row>
    <row r="24" spans="1:33" x14ac:dyDescent="0.2">
      <c r="A24" s="54">
        <v>13</v>
      </c>
      <c r="B24" s="55" t="s">
        <v>77</v>
      </c>
      <c r="C24" s="56">
        <v>1</v>
      </c>
      <c r="D24" s="56" t="s">
        <v>47</v>
      </c>
      <c r="E24" s="56">
        <v>2</v>
      </c>
      <c r="F24" s="55" t="s">
        <v>78</v>
      </c>
      <c r="G24" s="56" t="s">
        <v>72</v>
      </c>
      <c r="H24" s="57" t="s">
        <v>73</v>
      </c>
      <c r="I24" s="58">
        <v>4.46</v>
      </c>
      <c r="J24" s="59">
        <v>17697</v>
      </c>
      <c r="K24" s="59">
        <f t="shared" si="1"/>
        <v>78928.62</v>
      </c>
      <c r="L24" s="60">
        <v>1</v>
      </c>
      <c r="M24" s="59">
        <f t="shared" si="2"/>
        <v>78928.62</v>
      </c>
      <c r="N24" s="59">
        <f t="shared" si="3"/>
        <v>78929</v>
      </c>
      <c r="O24" s="61">
        <f t="shared" si="4"/>
        <v>78929</v>
      </c>
      <c r="P24" s="61" t="str">
        <f t="shared" si="5"/>
        <v/>
      </c>
      <c r="Q24" s="61">
        <f t="shared" si="0"/>
        <v>7893</v>
      </c>
      <c r="R24" s="61">
        <f t="shared" si="6"/>
        <v>7893</v>
      </c>
      <c r="S24" s="61" t="str">
        <f t="shared" si="7"/>
        <v/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2">
        <f t="array" ref="AG24">SUM(ROUND(N24,0),ROUND(Q24,0),ROUND(T24:AF24,0))</f>
        <v>86822</v>
      </c>
    </row>
    <row r="25" spans="1:33" x14ac:dyDescent="0.2">
      <c r="A25" s="54">
        <v>14</v>
      </c>
      <c r="B25" s="55" t="s">
        <v>79</v>
      </c>
      <c r="C25" s="56">
        <v>1</v>
      </c>
      <c r="D25" s="56" t="s">
        <v>47</v>
      </c>
      <c r="E25" s="56"/>
      <c r="F25" s="55" t="s">
        <v>80</v>
      </c>
      <c r="G25" s="56" t="s">
        <v>72</v>
      </c>
      <c r="H25" s="57" t="s">
        <v>73</v>
      </c>
      <c r="I25" s="58">
        <v>4.46</v>
      </c>
      <c r="J25" s="59">
        <v>17697</v>
      </c>
      <c r="K25" s="59">
        <f t="shared" si="1"/>
        <v>78928.62</v>
      </c>
      <c r="L25" s="60">
        <v>1</v>
      </c>
      <c r="M25" s="59">
        <f t="shared" si="2"/>
        <v>78928.62</v>
      </c>
      <c r="N25" s="59">
        <f t="shared" si="3"/>
        <v>78929</v>
      </c>
      <c r="O25" s="61">
        <f t="shared" si="4"/>
        <v>78929</v>
      </c>
      <c r="P25" s="61" t="str">
        <f t="shared" si="5"/>
        <v/>
      </c>
      <c r="Q25" s="61">
        <f t="shared" si="0"/>
        <v>7893</v>
      </c>
      <c r="R25" s="61">
        <f t="shared" si="6"/>
        <v>7893</v>
      </c>
      <c r="S25" s="61" t="str">
        <f t="shared" si="7"/>
        <v/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2">
        <f t="array" ref="AG25">SUM(ROUND(N25,0),ROUND(Q25,0),ROUND(T25:AF25,0))</f>
        <v>86822</v>
      </c>
    </row>
    <row r="26" spans="1:33" x14ac:dyDescent="0.2">
      <c r="A26" s="54">
        <v>15</v>
      </c>
      <c r="B26" s="55" t="s">
        <v>81</v>
      </c>
      <c r="C26" s="56">
        <v>1</v>
      </c>
      <c r="D26" s="56" t="s">
        <v>47</v>
      </c>
      <c r="E26" s="56"/>
      <c r="F26" s="55" t="s">
        <v>82</v>
      </c>
      <c r="G26" s="56" t="s">
        <v>72</v>
      </c>
      <c r="H26" s="57" t="s">
        <v>73</v>
      </c>
      <c r="I26" s="58">
        <v>4.1900000000000004</v>
      </c>
      <c r="J26" s="59">
        <v>17697</v>
      </c>
      <c r="K26" s="59">
        <f t="shared" si="1"/>
        <v>74150.430000000008</v>
      </c>
      <c r="L26" s="60">
        <v>1</v>
      </c>
      <c r="M26" s="59">
        <f t="shared" si="2"/>
        <v>74150.430000000008</v>
      </c>
      <c r="N26" s="59">
        <f t="shared" si="3"/>
        <v>74150</v>
      </c>
      <c r="O26" s="61">
        <f t="shared" si="4"/>
        <v>74150</v>
      </c>
      <c r="P26" s="61" t="str">
        <f t="shared" si="5"/>
        <v/>
      </c>
      <c r="Q26" s="61">
        <f t="shared" si="0"/>
        <v>7415</v>
      </c>
      <c r="R26" s="61">
        <f t="shared" si="6"/>
        <v>7415</v>
      </c>
      <c r="S26" s="61" t="str">
        <f t="shared" si="7"/>
        <v/>
      </c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2">
        <f t="array" ref="AG26">SUM(ROUND(N26,0),ROUND(Q26,0),ROUND(T26:AF26,0))</f>
        <v>81565</v>
      </c>
    </row>
    <row r="27" spans="1:33" x14ac:dyDescent="0.2">
      <c r="A27" s="54">
        <v>16</v>
      </c>
      <c r="B27" s="55" t="s">
        <v>83</v>
      </c>
      <c r="C27" s="56">
        <v>1</v>
      </c>
      <c r="D27" s="56" t="s">
        <v>47</v>
      </c>
      <c r="E27" s="56"/>
      <c r="F27" s="55" t="s">
        <v>84</v>
      </c>
      <c r="G27" s="56" t="s">
        <v>72</v>
      </c>
      <c r="H27" s="57" t="s">
        <v>73</v>
      </c>
      <c r="I27" s="58">
        <v>4.2699999999999996</v>
      </c>
      <c r="J27" s="59">
        <v>17697</v>
      </c>
      <c r="K27" s="59">
        <f t="shared" si="1"/>
        <v>75566.189999999988</v>
      </c>
      <c r="L27" s="60">
        <v>1</v>
      </c>
      <c r="M27" s="59">
        <f t="shared" si="2"/>
        <v>75566.189999999988</v>
      </c>
      <c r="N27" s="59">
        <f t="shared" si="3"/>
        <v>75566</v>
      </c>
      <c r="O27" s="61">
        <f t="shared" si="4"/>
        <v>75566</v>
      </c>
      <c r="P27" s="61" t="str">
        <f t="shared" si="5"/>
        <v/>
      </c>
      <c r="Q27" s="61">
        <f t="shared" si="0"/>
        <v>7557</v>
      </c>
      <c r="R27" s="61">
        <f t="shared" si="6"/>
        <v>7557</v>
      </c>
      <c r="S27" s="61" t="str">
        <f t="shared" si="7"/>
        <v/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2">
        <f t="array" ref="AG27">SUM(ROUND(N27,0),ROUND(Q27,0),ROUND(T27:AF27,0))</f>
        <v>83123</v>
      </c>
    </row>
    <row r="28" spans="1:33" x14ac:dyDescent="0.2">
      <c r="A28" s="54">
        <v>17</v>
      </c>
      <c r="B28" s="55" t="s">
        <v>85</v>
      </c>
      <c r="C28" s="56">
        <v>1</v>
      </c>
      <c r="D28" s="56" t="s">
        <v>47</v>
      </c>
      <c r="E28" s="56" t="s">
        <v>75</v>
      </c>
      <c r="F28" s="55" t="s">
        <v>86</v>
      </c>
      <c r="G28" s="56" t="s">
        <v>87</v>
      </c>
      <c r="H28" s="57" t="s">
        <v>88</v>
      </c>
      <c r="I28" s="58">
        <v>3.94</v>
      </c>
      <c r="J28" s="59">
        <v>17697</v>
      </c>
      <c r="K28" s="59">
        <f t="shared" si="1"/>
        <v>69726.179999999993</v>
      </c>
      <c r="L28" s="60">
        <v>1.5</v>
      </c>
      <c r="M28" s="59">
        <f t="shared" si="2"/>
        <v>104589.26999999999</v>
      </c>
      <c r="N28" s="59">
        <f t="shared" si="3"/>
        <v>104589</v>
      </c>
      <c r="O28" s="61">
        <f t="shared" si="4"/>
        <v>69726</v>
      </c>
      <c r="P28" s="61">
        <f t="shared" si="5"/>
        <v>34863</v>
      </c>
      <c r="Q28" s="61">
        <f t="shared" si="0"/>
        <v>10459</v>
      </c>
      <c r="R28" s="61">
        <f t="shared" si="6"/>
        <v>6973</v>
      </c>
      <c r="S28" s="61">
        <f t="shared" si="7"/>
        <v>3486</v>
      </c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2">
        <f t="array" ref="AG28">SUM(ROUND(N28,0),ROUND(Q28,0),ROUND(T28:AF28,0))</f>
        <v>115048</v>
      </c>
    </row>
    <row r="29" spans="1:33" x14ac:dyDescent="0.2">
      <c r="A29" s="54">
        <v>18</v>
      </c>
      <c r="B29" s="55" t="s">
        <v>89</v>
      </c>
      <c r="C29" s="56">
        <v>1</v>
      </c>
      <c r="D29" s="56" t="s">
        <v>47</v>
      </c>
      <c r="E29" s="56" t="s">
        <v>75</v>
      </c>
      <c r="F29" s="55" t="s">
        <v>90</v>
      </c>
      <c r="G29" s="56" t="s">
        <v>91</v>
      </c>
      <c r="H29" s="57" t="s">
        <v>88</v>
      </c>
      <c r="I29" s="58">
        <v>4.2300000000000004</v>
      </c>
      <c r="J29" s="59">
        <v>17697</v>
      </c>
      <c r="K29" s="59">
        <f t="shared" si="1"/>
        <v>74858.310000000012</v>
      </c>
      <c r="L29" s="60">
        <v>1.5</v>
      </c>
      <c r="M29" s="59">
        <f t="shared" si="2"/>
        <v>112287.46500000003</v>
      </c>
      <c r="N29" s="59">
        <f t="shared" si="3"/>
        <v>112287</v>
      </c>
      <c r="O29" s="61">
        <f t="shared" si="4"/>
        <v>74858</v>
      </c>
      <c r="P29" s="61">
        <f t="shared" si="5"/>
        <v>37429</v>
      </c>
      <c r="Q29" s="61">
        <f t="shared" si="0"/>
        <v>11229</v>
      </c>
      <c r="R29" s="61">
        <f t="shared" si="6"/>
        <v>7486</v>
      </c>
      <c r="S29" s="61">
        <f t="shared" si="7"/>
        <v>3743</v>
      </c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2">
        <f t="array" ref="AG29">SUM(ROUND(N29,0),ROUND(Q29,0),ROUND(T29:AF29,0))</f>
        <v>123516</v>
      </c>
    </row>
    <row r="30" spans="1:33" x14ac:dyDescent="0.2">
      <c r="A30" s="54">
        <v>19</v>
      </c>
      <c r="B30" s="55" t="s">
        <v>89</v>
      </c>
      <c r="C30" s="56">
        <v>1</v>
      </c>
      <c r="D30" s="56" t="s">
        <v>47</v>
      </c>
      <c r="E30" s="56" t="s">
        <v>75</v>
      </c>
      <c r="F30" s="55" t="s">
        <v>92</v>
      </c>
      <c r="G30" s="56" t="s">
        <v>91</v>
      </c>
      <c r="H30" s="57" t="s">
        <v>50</v>
      </c>
      <c r="I30" s="58">
        <v>4.4400000000000004</v>
      </c>
      <c r="J30" s="59">
        <v>17697</v>
      </c>
      <c r="K30" s="59">
        <f t="shared" si="1"/>
        <v>78574.680000000008</v>
      </c>
      <c r="L30" s="60">
        <v>1.5</v>
      </c>
      <c r="M30" s="59">
        <f t="shared" si="2"/>
        <v>117862.02000000002</v>
      </c>
      <c r="N30" s="59">
        <f t="shared" si="3"/>
        <v>117862</v>
      </c>
      <c r="O30" s="61">
        <f t="shared" si="4"/>
        <v>78575</v>
      </c>
      <c r="P30" s="61">
        <f t="shared" si="5"/>
        <v>39287</v>
      </c>
      <c r="Q30" s="61">
        <f t="shared" si="0"/>
        <v>11786</v>
      </c>
      <c r="R30" s="61">
        <f t="shared" si="6"/>
        <v>7857</v>
      </c>
      <c r="S30" s="61">
        <f t="shared" si="7"/>
        <v>3929</v>
      </c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2">
        <f t="array" ref="AG30">SUM(ROUND(N30,0),ROUND(Q30,0),ROUND(T30:AF30,0))</f>
        <v>129648</v>
      </c>
    </row>
    <row r="31" spans="1:33" x14ac:dyDescent="0.2">
      <c r="A31" s="54">
        <v>20</v>
      </c>
      <c r="B31" s="55" t="s">
        <v>93</v>
      </c>
      <c r="C31" s="56">
        <v>1</v>
      </c>
      <c r="D31" s="56" t="s">
        <v>47</v>
      </c>
      <c r="E31" s="56">
        <v>2</v>
      </c>
      <c r="F31" s="55" t="s">
        <v>94</v>
      </c>
      <c r="G31" s="56" t="s">
        <v>91</v>
      </c>
      <c r="H31" s="57" t="s">
        <v>50</v>
      </c>
      <c r="I31" s="58">
        <v>5.16</v>
      </c>
      <c r="J31" s="59">
        <v>17697</v>
      </c>
      <c r="K31" s="59">
        <f t="shared" si="1"/>
        <v>91316.52</v>
      </c>
      <c r="L31" s="60">
        <v>1.5</v>
      </c>
      <c r="M31" s="59">
        <f t="shared" si="2"/>
        <v>136974.78</v>
      </c>
      <c r="N31" s="59">
        <f t="shared" si="3"/>
        <v>136975</v>
      </c>
      <c r="O31" s="61">
        <f t="shared" si="4"/>
        <v>91317</v>
      </c>
      <c r="P31" s="61">
        <f t="shared" si="5"/>
        <v>45658</v>
      </c>
      <c r="Q31" s="61">
        <f t="shared" si="0"/>
        <v>13697</v>
      </c>
      <c r="R31" s="61">
        <f t="shared" si="6"/>
        <v>9131</v>
      </c>
      <c r="S31" s="61">
        <f t="shared" si="7"/>
        <v>4566</v>
      </c>
      <c r="T31" s="61"/>
      <c r="U31" s="61"/>
      <c r="V31" s="61"/>
      <c r="W31" s="61"/>
      <c r="X31" s="61"/>
      <c r="Y31" s="61"/>
      <c r="Z31" s="61"/>
      <c r="AA31" s="61">
        <f>41092.434</f>
        <v>41092.434000000001</v>
      </c>
      <c r="AB31" s="61"/>
      <c r="AC31" s="61"/>
      <c r="AD31" s="61"/>
      <c r="AE31" s="61"/>
      <c r="AF31" s="61"/>
      <c r="AG31" s="62">
        <f t="array" ref="AG31">SUM(ROUND(N31,0),ROUND(Q31,0),ROUND(T31:AF31,0))</f>
        <v>191764</v>
      </c>
    </row>
    <row r="32" spans="1:33" x14ac:dyDescent="0.2">
      <c r="A32" s="54">
        <v>21</v>
      </c>
      <c r="B32" s="55" t="s">
        <v>95</v>
      </c>
      <c r="C32" s="56">
        <v>1</v>
      </c>
      <c r="D32" s="56" t="s">
        <v>47</v>
      </c>
      <c r="E32" s="56" t="s">
        <v>75</v>
      </c>
      <c r="F32" s="55" t="s">
        <v>96</v>
      </c>
      <c r="G32" s="56" t="s">
        <v>87</v>
      </c>
      <c r="H32" s="57" t="s">
        <v>88</v>
      </c>
      <c r="I32" s="58">
        <v>4.1900000000000004</v>
      </c>
      <c r="J32" s="59">
        <v>17697</v>
      </c>
      <c r="K32" s="59">
        <f t="shared" si="1"/>
        <v>74150.430000000008</v>
      </c>
      <c r="L32" s="60">
        <v>1.5</v>
      </c>
      <c r="M32" s="59">
        <f t="shared" si="2"/>
        <v>111225.64500000002</v>
      </c>
      <c r="N32" s="59">
        <f t="shared" si="3"/>
        <v>111226</v>
      </c>
      <c r="O32" s="61">
        <f t="shared" si="4"/>
        <v>74151</v>
      </c>
      <c r="P32" s="61">
        <f t="shared" si="5"/>
        <v>37075</v>
      </c>
      <c r="Q32" s="61">
        <f t="shared" si="0"/>
        <v>11123</v>
      </c>
      <c r="R32" s="61">
        <f t="shared" si="6"/>
        <v>7415</v>
      </c>
      <c r="S32" s="61">
        <f t="shared" si="7"/>
        <v>3708</v>
      </c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2">
        <f t="array" ref="AG32">SUM(ROUND(N32,0),ROUND(Q32,0),ROUND(T32:AF32,0))</f>
        <v>122349</v>
      </c>
    </row>
    <row r="33" spans="1:33" x14ac:dyDescent="0.2">
      <c r="A33" s="54">
        <v>22</v>
      </c>
      <c r="B33" s="55" t="s">
        <v>97</v>
      </c>
      <c r="C33" s="56">
        <v>1</v>
      </c>
      <c r="D33" s="56" t="s">
        <v>47</v>
      </c>
      <c r="E33" s="56"/>
      <c r="F33" s="55" t="s">
        <v>98</v>
      </c>
      <c r="G33" s="56" t="s">
        <v>69</v>
      </c>
      <c r="H33" s="57" t="s">
        <v>50</v>
      </c>
      <c r="I33" s="58">
        <v>5.0199999999999996</v>
      </c>
      <c r="J33" s="59">
        <v>17697</v>
      </c>
      <c r="K33" s="59">
        <f t="shared" si="1"/>
        <v>88838.939999999988</v>
      </c>
      <c r="L33" s="60">
        <v>1</v>
      </c>
      <c r="M33" s="59">
        <f t="shared" si="2"/>
        <v>88838.939999999988</v>
      </c>
      <c r="N33" s="59">
        <f t="shared" si="3"/>
        <v>88839</v>
      </c>
      <c r="O33" s="61">
        <f t="shared" si="4"/>
        <v>88839</v>
      </c>
      <c r="P33" s="61" t="str">
        <f t="shared" si="5"/>
        <v/>
      </c>
      <c r="Q33" s="61">
        <f t="shared" si="0"/>
        <v>8884</v>
      </c>
      <c r="R33" s="61">
        <f t="shared" si="6"/>
        <v>8884</v>
      </c>
      <c r="S33" s="61" t="str">
        <f t="shared" si="7"/>
        <v/>
      </c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2">
        <f t="array" ref="AG33">SUM(ROUND(N33,0),ROUND(Q33,0),ROUND(T33:AF33,0))</f>
        <v>97723</v>
      </c>
    </row>
    <row r="34" spans="1:33" x14ac:dyDescent="0.2">
      <c r="A34" s="54">
        <v>23</v>
      </c>
      <c r="B34" s="55" t="s">
        <v>99</v>
      </c>
      <c r="C34" s="56">
        <v>1</v>
      </c>
      <c r="D34" s="56" t="s">
        <v>47</v>
      </c>
      <c r="E34" s="56"/>
      <c r="F34" s="55" t="s">
        <v>100</v>
      </c>
      <c r="G34" s="56" t="s">
        <v>72</v>
      </c>
      <c r="H34" s="57" t="s">
        <v>101</v>
      </c>
      <c r="I34" s="58">
        <v>5.18</v>
      </c>
      <c r="J34" s="59">
        <v>17697</v>
      </c>
      <c r="K34" s="59">
        <f t="shared" si="1"/>
        <v>91670.459999999992</v>
      </c>
      <c r="L34" s="60">
        <v>1</v>
      </c>
      <c r="M34" s="59">
        <f t="shared" si="2"/>
        <v>91670.459999999992</v>
      </c>
      <c r="N34" s="59">
        <f t="shared" si="3"/>
        <v>91670</v>
      </c>
      <c r="O34" s="61">
        <f t="shared" si="4"/>
        <v>91670</v>
      </c>
      <c r="P34" s="61" t="str">
        <f t="shared" si="5"/>
        <v/>
      </c>
      <c r="Q34" s="61">
        <f t="shared" si="0"/>
        <v>9167</v>
      </c>
      <c r="R34" s="61">
        <f t="shared" si="6"/>
        <v>9167</v>
      </c>
      <c r="S34" s="61" t="str">
        <f t="shared" si="7"/>
        <v/>
      </c>
      <c r="T34" s="61"/>
      <c r="U34" s="61">
        <f>5309.1</f>
        <v>5309.1</v>
      </c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2">
        <f t="array" ref="AG34">SUM(ROUND(N34,0),ROUND(Q34,0),ROUND(T34:AF34,0))</f>
        <v>106146</v>
      </c>
    </row>
    <row r="35" spans="1:33" x14ac:dyDescent="0.2">
      <c r="A35" s="54">
        <v>24</v>
      </c>
      <c r="B35" s="55" t="s">
        <v>102</v>
      </c>
      <c r="C35" s="56">
        <v>1</v>
      </c>
      <c r="D35" s="56" t="s">
        <v>47</v>
      </c>
      <c r="E35" s="56"/>
      <c r="F35" s="55" t="s">
        <v>98</v>
      </c>
      <c r="G35" s="56" t="s">
        <v>72</v>
      </c>
      <c r="H35" s="57" t="s">
        <v>73</v>
      </c>
      <c r="I35" s="58">
        <v>4.2699999999999996</v>
      </c>
      <c r="J35" s="59">
        <v>17697</v>
      </c>
      <c r="K35" s="59">
        <f t="shared" si="1"/>
        <v>75566.189999999988</v>
      </c>
      <c r="L35" s="60">
        <v>1</v>
      </c>
      <c r="M35" s="59">
        <f t="shared" si="2"/>
        <v>75566.189999999988</v>
      </c>
      <c r="N35" s="59">
        <f t="shared" si="3"/>
        <v>75566</v>
      </c>
      <c r="O35" s="61">
        <f t="shared" si="4"/>
        <v>75566</v>
      </c>
      <c r="P35" s="61" t="str">
        <f t="shared" si="5"/>
        <v/>
      </c>
      <c r="Q35" s="61">
        <f t="shared" si="0"/>
        <v>7557</v>
      </c>
      <c r="R35" s="61">
        <f t="shared" si="6"/>
        <v>7557</v>
      </c>
      <c r="S35" s="61" t="str">
        <f t="shared" si="7"/>
        <v/>
      </c>
      <c r="T35" s="61"/>
      <c r="U35" s="61">
        <f>5309.1</f>
        <v>5309.1</v>
      </c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2">
        <f t="array" ref="AG35">SUM(ROUND(N35,0),ROUND(Q35,0),ROUND(T35:AF35,0))</f>
        <v>88432</v>
      </c>
    </row>
    <row r="36" spans="1:33" x14ac:dyDescent="0.2">
      <c r="A36" s="54">
        <v>25</v>
      </c>
      <c r="B36" s="55" t="s">
        <v>103</v>
      </c>
      <c r="C36" s="56">
        <v>1</v>
      </c>
      <c r="D36" s="56" t="s">
        <v>104</v>
      </c>
      <c r="E36" s="56"/>
      <c r="F36" s="55" t="s">
        <v>105</v>
      </c>
      <c r="G36" s="56" t="s">
        <v>106</v>
      </c>
      <c r="H36" s="57" t="s">
        <v>101</v>
      </c>
      <c r="I36" s="58">
        <v>3.12</v>
      </c>
      <c r="J36" s="59">
        <v>17697</v>
      </c>
      <c r="K36" s="59">
        <f t="shared" si="1"/>
        <v>55214.64</v>
      </c>
      <c r="L36" s="60">
        <v>1</v>
      </c>
      <c r="M36" s="59">
        <f t="shared" si="2"/>
        <v>55214.64</v>
      </c>
      <c r="N36" s="59">
        <f t="shared" si="3"/>
        <v>55215</v>
      </c>
      <c r="O36" s="61">
        <f t="shared" si="4"/>
        <v>55215</v>
      </c>
      <c r="P36" s="61" t="str">
        <f t="shared" si="5"/>
        <v/>
      </c>
      <c r="Q36" s="61">
        <f t="shared" si="0"/>
        <v>5521</v>
      </c>
      <c r="R36" s="61">
        <f t="shared" si="6"/>
        <v>5521</v>
      </c>
      <c r="S36" s="61" t="str">
        <f t="shared" si="7"/>
        <v/>
      </c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2">
        <f t="array" ref="AG36">SUM(ROUND(N36,0),ROUND(Q36,0),ROUND(T36:AF36,0))</f>
        <v>60736</v>
      </c>
    </row>
    <row r="37" spans="1:33" x14ac:dyDescent="0.2">
      <c r="A37" s="54">
        <v>26</v>
      </c>
      <c r="B37" s="55" t="s">
        <v>107</v>
      </c>
      <c r="C37" s="56">
        <v>1</v>
      </c>
      <c r="D37" s="56" t="s">
        <v>47</v>
      </c>
      <c r="E37" s="56"/>
      <c r="F37" s="55" t="s">
        <v>108</v>
      </c>
      <c r="G37" s="56" t="s">
        <v>106</v>
      </c>
      <c r="H37" s="57" t="s">
        <v>101</v>
      </c>
      <c r="I37" s="58">
        <v>3.08</v>
      </c>
      <c r="J37" s="59">
        <v>17697</v>
      </c>
      <c r="K37" s="59">
        <f t="shared" si="1"/>
        <v>54506.76</v>
      </c>
      <c r="L37" s="60">
        <v>1</v>
      </c>
      <c r="M37" s="59">
        <f t="shared" si="2"/>
        <v>54506.76</v>
      </c>
      <c r="N37" s="59">
        <f t="shared" si="3"/>
        <v>54507</v>
      </c>
      <c r="O37" s="61">
        <f t="shared" si="4"/>
        <v>54507</v>
      </c>
      <c r="P37" s="61" t="str">
        <f t="shared" si="5"/>
        <v/>
      </c>
      <c r="Q37" s="61">
        <f t="shared" si="0"/>
        <v>5451</v>
      </c>
      <c r="R37" s="61">
        <f t="shared" si="6"/>
        <v>5451</v>
      </c>
      <c r="S37" s="61" t="str">
        <f t="shared" si="7"/>
        <v/>
      </c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2">
        <f t="array" ref="AG37">SUM(ROUND(N37,0),ROUND(Q37,0),ROUND(T37:AF37,0))</f>
        <v>59958</v>
      </c>
    </row>
    <row r="38" spans="1:33" x14ac:dyDescent="0.2">
      <c r="A38" s="54">
        <v>27</v>
      </c>
      <c r="B38" s="55" t="s">
        <v>109</v>
      </c>
      <c r="C38" s="56">
        <v>0.5</v>
      </c>
      <c r="D38" s="56" t="s">
        <v>47</v>
      </c>
      <c r="E38" s="56" t="s">
        <v>75</v>
      </c>
      <c r="F38" s="55" t="s">
        <v>110</v>
      </c>
      <c r="G38" s="56" t="s">
        <v>91</v>
      </c>
      <c r="H38" s="57" t="s">
        <v>88</v>
      </c>
      <c r="I38" s="58">
        <v>4.2300000000000004</v>
      </c>
      <c r="J38" s="59">
        <v>17697</v>
      </c>
      <c r="K38" s="59">
        <f t="shared" si="1"/>
        <v>74858.310000000012</v>
      </c>
      <c r="L38" s="60">
        <v>1.5</v>
      </c>
      <c r="M38" s="59">
        <f t="shared" si="2"/>
        <v>112287.46500000003</v>
      </c>
      <c r="N38" s="59">
        <f t="shared" si="3"/>
        <v>56144</v>
      </c>
      <c r="O38" s="61">
        <f t="shared" si="4"/>
        <v>37429</v>
      </c>
      <c r="P38" s="61">
        <f t="shared" si="5"/>
        <v>18715</v>
      </c>
      <c r="Q38" s="61">
        <f t="shared" si="0"/>
        <v>5614</v>
      </c>
      <c r="R38" s="61">
        <f t="shared" si="6"/>
        <v>3743</v>
      </c>
      <c r="S38" s="61">
        <f t="shared" si="7"/>
        <v>1871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2">
        <f t="array" ref="AG38">SUM(ROUND(N38,0),ROUND(Q38,0),ROUND(T38:AF38,0))</f>
        <v>61758</v>
      </c>
    </row>
    <row r="39" spans="1:33" x14ac:dyDescent="0.2">
      <c r="A39" s="54">
        <v>28</v>
      </c>
      <c r="B39" s="55" t="s">
        <v>111</v>
      </c>
      <c r="C39" s="56">
        <v>0.25</v>
      </c>
      <c r="D39" s="56" t="s">
        <v>47</v>
      </c>
      <c r="E39" s="56" t="s">
        <v>75</v>
      </c>
      <c r="F39" s="55" t="s">
        <v>110</v>
      </c>
      <c r="G39" s="56" t="s">
        <v>91</v>
      </c>
      <c r="H39" s="57" t="s">
        <v>88</v>
      </c>
      <c r="I39" s="58">
        <v>4.2300000000000004</v>
      </c>
      <c r="J39" s="59">
        <v>17697</v>
      </c>
      <c r="K39" s="59">
        <f t="shared" si="1"/>
        <v>74858.310000000012</v>
      </c>
      <c r="L39" s="60">
        <v>1.5</v>
      </c>
      <c r="M39" s="59">
        <f t="shared" si="2"/>
        <v>112287.46500000003</v>
      </c>
      <c r="N39" s="59">
        <f t="shared" si="3"/>
        <v>28072</v>
      </c>
      <c r="O39" s="61">
        <f t="shared" si="4"/>
        <v>18715</v>
      </c>
      <c r="P39" s="61">
        <f t="shared" si="5"/>
        <v>9357</v>
      </c>
      <c r="Q39" s="61">
        <f t="shared" si="0"/>
        <v>2807</v>
      </c>
      <c r="R39" s="61">
        <f t="shared" si="6"/>
        <v>1871</v>
      </c>
      <c r="S39" s="61">
        <f t="shared" si="7"/>
        <v>936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2">
        <f t="array" ref="AG39">SUM(ROUND(N39,0),ROUND(Q39,0),ROUND(T39:AF39,0))</f>
        <v>30879</v>
      </c>
    </row>
    <row r="40" spans="1:33" x14ac:dyDescent="0.2">
      <c r="A40" s="54">
        <v>29</v>
      </c>
      <c r="B40" s="55" t="s">
        <v>112</v>
      </c>
      <c r="C40" s="56">
        <v>1</v>
      </c>
      <c r="D40" s="56" t="s">
        <v>104</v>
      </c>
      <c r="E40" s="56" t="s">
        <v>75</v>
      </c>
      <c r="F40" s="55" t="s">
        <v>113</v>
      </c>
      <c r="G40" s="56" t="s">
        <v>114</v>
      </c>
      <c r="H40" s="57" t="s">
        <v>88</v>
      </c>
      <c r="I40" s="58">
        <v>3.69</v>
      </c>
      <c r="J40" s="59">
        <v>17697</v>
      </c>
      <c r="K40" s="59">
        <f t="shared" si="1"/>
        <v>65301.93</v>
      </c>
      <c r="L40" s="60">
        <v>1</v>
      </c>
      <c r="M40" s="59">
        <f t="shared" si="2"/>
        <v>65301.93</v>
      </c>
      <c r="N40" s="59">
        <f t="shared" si="3"/>
        <v>65302</v>
      </c>
      <c r="O40" s="61">
        <f t="shared" si="4"/>
        <v>65302</v>
      </c>
      <c r="P40" s="61" t="str">
        <f t="shared" si="5"/>
        <v/>
      </c>
      <c r="Q40" s="61">
        <f t="shared" si="0"/>
        <v>6530</v>
      </c>
      <c r="R40" s="61">
        <f t="shared" si="6"/>
        <v>6530</v>
      </c>
      <c r="S40" s="61" t="str">
        <f t="shared" si="7"/>
        <v/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2">
        <f t="array" ref="AG40">SUM(ROUND(N40,0),ROUND(Q40,0),ROUND(T40:AF40,0))</f>
        <v>71832</v>
      </c>
    </row>
    <row r="41" spans="1:33" x14ac:dyDescent="0.2">
      <c r="A41" s="54">
        <v>30</v>
      </c>
      <c r="B41" s="55" t="s">
        <v>115</v>
      </c>
      <c r="C41" s="56">
        <v>0.5</v>
      </c>
      <c r="D41" s="56" t="s">
        <v>47</v>
      </c>
      <c r="E41" s="56" t="s">
        <v>75</v>
      </c>
      <c r="F41" s="55" t="s">
        <v>116</v>
      </c>
      <c r="G41" s="56" t="s">
        <v>87</v>
      </c>
      <c r="H41" s="57" t="s">
        <v>88</v>
      </c>
      <c r="I41" s="58">
        <v>3.94</v>
      </c>
      <c r="J41" s="59">
        <v>17697</v>
      </c>
      <c r="K41" s="59">
        <f t="shared" si="1"/>
        <v>69726.179999999993</v>
      </c>
      <c r="L41" s="60">
        <v>1</v>
      </c>
      <c r="M41" s="59">
        <f t="shared" si="2"/>
        <v>69726.179999999993</v>
      </c>
      <c r="N41" s="59">
        <f t="shared" si="3"/>
        <v>34863</v>
      </c>
      <c r="O41" s="61">
        <f t="shared" si="4"/>
        <v>34863</v>
      </c>
      <c r="P41" s="61" t="str">
        <f t="shared" si="5"/>
        <v/>
      </c>
      <c r="Q41" s="61">
        <f t="shared" si="0"/>
        <v>3486</v>
      </c>
      <c r="R41" s="61">
        <f t="shared" si="6"/>
        <v>3486</v>
      </c>
      <c r="S41" s="61" t="str">
        <f t="shared" si="7"/>
        <v/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2">
        <f t="array" ref="AG41">SUM(ROUND(N41,0),ROUND(Q41,0),ROUND(T41:AF41,0))</f>
        <v>38349</v>
      </c>
    </row>
    <row r="42" spans="1:33" x14ac:dyDescent="0.2">
      <c r="A42" s="54">
        <v>31</v>
      </c>
      <c r="B42" s="55" t="s">
        <v>117</v>
      </c>
      <c r="C42" s="56">
        <v>0.5</v>
      </c>
      <c r="D42" s="56" t="s">
        <v>47</v>
      </c>
      <c r="E42" s="56" t="s">
        <v>75</v>
      </c>
      <c r="F42" s="55" t="s">
        <v>80</v>
      </c>
      <c r="G42" s="56" t="s">
        <v>87</v>
      </c>
      <c r="H42" s="57" t="s">
        <v>88</v>
      </c>
      <c r="I42" s="58">
        <v>3.94</v>
      </c>
      <c r="J42" s="59">
        <v>17697</v>
      </c>
      <c r="K42" s="59">
        <f t="shared" si="1"/>
        <v>69726.179999999993</v>
      </c>
      <c r="L42" s="60">
        <v>1</v>
      </c>
      <c r="M42" s="59">
        <f t="shared" si="2"/>
        <v>69726.179999999993</v>
      </c>
      <c r="N42" s="59">
        <f t="shared" si="3"/>
        <v>34863</v>
      </c>
      <c r="O42" s="61">
        <f t="shared" si="4"/>
        <v>34863</v>
      </c>
      <c r="P42" s="61" t="str">
        <f t="shared" si="5"/>
        <v/>
      </c>
      <c r="Q42" s="61">
        <f t="shared" si="0"/>
        <v>3486</v>
      </c>
      <c r="R42" s="61">
        <f t="shared" si="6"/>
        <v>3486</v>
      </c>
      <c r="S42" s="61" t="str">
        <f t="shared" si="7"/>
        <v/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2">
        <f t="array" ref="AG42">SUM(ROUND(N42,0),ROUND(Q42,0),ROUND(T42:AF42,0))</f>
        <v>38349</v>
      </c>
    </row>
    <row r="43" spans="1:33" x14ac:dyDescent="0.2">
      <c r="A43" s="54">
        <v>32</v>
      </c>
      <c r="B43" s="55" t="s">
        <v>118</v>
      </c>
      <c r="C43" s="56">
        <v>1</v>
      </c>
      <c r="D43" s="56" t="s">
        <v>47</v>
      </c>
      <c r="E43" s="56" t="s">
        <v>75</v>
      </c>
      <c r="F43" s="55" t="s">
        <v>119</v>
      </c>
      <c r="G43" s="56" t="s">
        <v>87</v>
      </c>
      <c r="H43" s="57" t="s">
        <v>88</v>
      </c>
      <c r="I43" s="58">
        <v>3.85</v>
      </c>
      <c r="J43" s="59">
        <v>17697</v>
      </c>
      <c r="K43" s="59">
        <f t="shared" si="1"/>
        <v>68133.45</v>
      </c>
      <c r="L43" s="60">
        <v>1</v>
      </c>
      <c r="M43" s="59">
        <f t="shared" si="2"/>
        <v>68133.45</v>
      </c>
      <c r="N43" s="59">
        <f t="shared" si="3"/>
        <v>68133</v>
      </c>
      <c r="O43" s="61">
        <f t="shared" si="4"/>
        <v>68133</v>
      </c>
      <c r="P43" s="61" t="str">
        <f t="shared" si="5"/>
        <v/>
      </c>
      <c r="Q43" s="61">
        <f t="shared" si="0"/>
        <v>6813</v>
      </c>
      <c r="R43" s="61">
        <f t="shared" si="6"/>
        <v>6813</v>
      </c>
      <c r="S43" s="61" t="str">
        <f t="shared" si="7"/>
        <v/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2">
        <f t="array" ref="AG43">SUM(ROUND(N43,0),ROUND(Q43,0),ROUND(T43:AF43,0))</f>
        <v>74946</v>
      </c>
    </row>
    <row r="44" spans="1:33" x14ac:dyDescent="0.2">
      <c r="A44" s="54">
        <v>33</v>
      </c>
      <c r="B44" s="55" t="s">
        <v>120</v>
      </c>
      <c r="C44" s="56">
        <v>1</v>
      </c>
      <c r="D44" s="56" t="s">
        <v>47</v>
      </c>
      <c r="E44" s="56" t="s">
        <v>75</v>
      </c>
      <c r="F44" s="55" t="s">
        <v>121</v>
      </c>
      <c r="G44" s="56" t="s">
        <v>87</v>
      </c>
      <c r="H44" s="57" t="s">
        <v>88</v>
      </c>
      <c r="I44" s="58">
        <v>4.0599999999999996</v>
      </c>
      <c r="J44" s="59">
        <v>17697</v>
      </c>
      <c r="K44" s="59">
        <f t="shared" si="1"/>
        <v>71849.819999999992</v>
      </c>
      <c r="L44" s="60">
        <v>1</v>
      </c>
      <c r="M44" s="59">
        <f t="shared" si="2"/>
        <v>71849.819999999992</v>
      </c>
      <c r="N44" s="59">
        <f t="shared" si="3"/>
        <v>71850</v>
      </c>
      <c r="O44" s="61">
        <f t="shared" si="4"/>
        <v>71850</v>
      </c>
      <c r="P44" s="61" t="str">
        <f t="shared" si="5"/>
        <v/>
      </c>
      <c r="Q44" s="61">
        <f t="shared" ref="Q44:Q60" si="8">ROUND(M44*C44*0.1, 0)</f>
        <v>7185</v>
      </c>
      <c r="R44" s="61">
        <f t="shared" si="6"/>
        <v>7185</v>
      </c>
      <c r="S44" s="61" t="str">
        <f t="shared" si="7"/>
        <v/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2">
        <f t="array" ref="AG44">SUM(ROUND(N44,0),ROUND(Q44,0),ROUND(T44:AF44,0))</f>
        <v>79035</v>
      </c>
    </row>
    <row r="45" spans="1:33" x14ac:dyDescent="0.2">
      <c r="A45" s="54">
        <v>34</v>
      </c>
      <c r="B45" s="55" t="s">
        <v>122</v>
      </c>
      <c r="C45" s="56">
        <v>0.5</v>
      </c>
      <c r="D45" s="56" t="s">
        <v>47</v>
      </c>
      <c r="E45" s="56" t="s">
        <v>75</v>
      </c>
      <c r="F45" s="55" t="s">
        <v>123</v>
      </c>
      <c r="G45" s="56" t="s">
        <v>87</v>
      </c>
      <c r="H45" s="57" t="s">
        <v>88</v>
      </c>
      <c r="I45" s="58">
        <v>3.71</v>
      </c>
      <c r="J45" s="59">
        <v>17697</v>
      </c>
      <c r="K45" s="59">
        <f t="shared" si="1"/>
        <v>65655.87</v>
      </c>
      <c r="L45" s="60">
        <v>1.5</v>
      </c>
      <c r="M45" s="59">
        <f t="shared" si="2"/>
        <v>98483.804999999993</v>
      </c>
      <c r="N45" s="59">
        <f t="shared" si="3"/>
        <v>49242</v>
      </c>
      <c r="O45" s="61">
        <f t="shared" si="4"/>
        <v>32828</v>
      </c>
      <c r="P45" s="61">
        <f t="shared" si="5"/>
        <v>16414</v>
      </c>
      <c r="Q45" s="61">
        <f t="shared" si="8"/>
        <v>4924</v>
      </c>
      <c r="R45" s="61">
        <f t="shared" si="6"/>
        <v>3283</v>
      </c>
      <c r="S45" s="61">
        <f t="shared" si="7"/>
        <v>1641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2">
        <f t="array" ref="AG45">SUM(ROUND(N45,0),ROUND(Q45,0),ROUND(T45:AF45,0))</f>
        <v>54166</v>
      </c>
    </row>
    <row r="46" spans="1:33" x14ac:dyDescent="0.2">
      <c r="A46" s="54">
        <v>35</v>
      </c>
      <c r="B46" s="55" t="s">
        <v>122</v>
      </c>
      <c r="C46" s="56">
        <v>1.5</v>
      </c>
      <c r="D46" s="56" t="s">
        <v>47</v>
      </c>
      <c r="E46" s="56" t="s">
        <v>65</v>
      </c>
      <c r="F46" s="55" t="s">
        <v>124</v>
      </c>
      <c r="G46" s="56" t="s">
        <v>87</v>
      </c>
      <c r="H46" s="57" t="s">
        <v>101</v>
      </c>
      <c r="I46" s="58">
        <v>4.29</v>
      </c>
      <c r="J46" s="59">
        <v>17697</v>
      </c>
      <c r="K46" s="59">
        <f t="shared" si="1"/>
        <v>75920.13</v>
      </c>
      <c r="L46" s="60">
        <v>1.5</v>
      </c>
      <c r="M46" s="59">
        <f t="shared" si="2"/>
        <v>113880.19500000001</v>
      </c>
      <c r="N46" s="59">
        <f t="shared" si="3"/>
        <v>170820</v>
      </c>
      <c r="O46" s="61">
        <f t="shared" si="4"/>
        <v>113880</v>
      </c>
      <c r="P46" s="61">
        <f t="shared" si="5"/>
        <v>56940</v>
      </c>
      <c r="Q46" s="61">
        <f t="shared" si="8"/>
        <v>17082</v>
      </c>
      <c r="R46" s="61">
        <f t="shared" si="6"/>
        <v>11388</v>
      </c>
      <c r="S46" s="61">
        <f t="shared" si="7"/>
        <v>5694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2">
        <f t="array" ref="AG46">SUM(ROUND(N46,0),ROUND(Q46,0),ROUND(T46:AF46,0))</f>
        <v>187902</v>
      </c>
    </row>
    <row r="47" spans="1:33" x14ac:dyDescent="0.2">
      <c r="A47" s="54">
        <v>36</v>
      </c>
      <c r="B47" s="55" t="s">
        <v>122</v>
      </c>
      <c r="C47" s="56">
        <v>1.5</v>
      </c>
      <c r="D47" s="56" t="s">
        <v>47</v>
      </c>
      <c r="E47" s="56" t="s">
        <v>75</v>
      </c>
      <c r="F47" s="55" t="s">
        <v>125</v>
      </c>
      <c r="G47" s="56" t="s">
        <v>87</v>
      </c>
      <c r="H47" s="57" t="s">
        <v>88</v>
      </c>
      <c r="I47" s="58">
        <v>4.1900000000000004</v>
      </c>
      <c r="J47" s="59">
        <v>17697</v>
      </c>
      <c r="K47" s="59">
        <f t="shared" si="1"/>
        <v>74150.430000000008</v>
      </c>
      <c r="L47" s="60">
        <v>1.5</v>
      </c>
      <c r="M47" s="59">
        <f t="shared" si="2"/>
        <v>111225.64500000002</v>
      </c>
      <c r="N47" s="59">
        <f t="shared" si="3"/>
        <v>166838</v>
      </c>
      <c r="O47" s="61">
        <f t="shared" si="4"/>
        <v>111225</v>
      </c>
      <c r="P47" s="61">
        <f t="shared" si="5"/>
        <v>55613</v>
      </c>
      <c r="Q47" s="61">
        <f t="shared" si="8"/>
        <v>16684</v>
      </c>
      <c r="R47" s="61">
        <f t="shared" si="6"/>
        <v>11123</v>
      </c>
      <c r="S47" s="61">
        <f t="shared" si="7"/>
        <v>5561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2">
        <f t="array" ref="AG47">SUM(ROUND(N47,0),ROUND(Q47,0),ROUND(T47:AF47,0))</f>
        <v>183522</v>
      </c>
    </row>
    <row r="48" spans="1:33" x14ac:dyDescent="0.2">
      <c r="A48" s="54">
        <v>37</v>
      </c>
      <c r="B48" s="55" t="s">
        <v>122</v>
      </c>
      <c r="C48" s="56">
        <v>1.5</v>
      </c>
      <c r="D48" s="56" t="s">
        <v>47</v>
      </c>
      <c r="E48" s="56" t="s">
        <v>75</v>
      </c>
      <c r="F48" s="55" t="s">
        <v>126</v>
      </c>
      <c r="G48" s="56" t="s">
        <v>87</v>
      </c>
      <c r="H48" s="57" t="s">
        <v>88</v>
      </c>
      <c r="I48" s="58">
        <v>3.71</v>
      </c>
      <c r="J48" s="59">
        <v>17697</v>
      </c>
      <c r="K48" s="59">
        <f t="shared" si="1"/>
        <v>65655.87</v>
      </c>
      <c r="L48" s="60">
        <v>1.5</v>
      </c>
      <c r="M48" s="59">
        <f t="shared" si="2"/>
        <v>98483.804999999993</v>
      </c>
      <c r="N48" s="59">
        <f t="shared" si="3"/>
        <v>147726</v>
      </c>
      <c r="O48" s="61">
        <f t="shared" si="4"/>
        <v>98484</v>
      </c>
      <c r="P48" s="61">
        <f t="shared" si="5"/>
        <v>49242</v>
      </c>
      <c r="Q48" s="61">
        <f t="shared" si="8"/>
        <v>14773</v>
      </c>
      <c r="R48" s="61">
        <f t="shared" si="6"/>
        <v>9849</v>
      </c>
      <c r="S48" s="61">
        <f t="shared" si="7"/>
        <v>4924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2">
        <f t="array" ref="AG48">SUM(ROUND(N48,0),ROUND(Q48,0),ROUND(T48:AF48,0))</f>
        <v>162499</v>
      </c>
    </row>
    <row r="49" spans="1:33" x14ac:dyDescent="0.2">
      <c r="A49" s="54">
        <v>38</v>
      </c>
      <c r="B49" s="55" t="s">
        <v>122</v>
      </c>
      <c r="C49" s="56">
        <v>0.5</v>
      </c>
      <c r="D49" s="56" t="s">
        <v>104</v>
      </c>
      <c r="E49" s="56" t="s">
        <v>75</v>
      </c>
      <c r="F49" s="55" t="s">
        <v>127</v>
      </c>
      <c r="G49" s="56" t="s">
        <v>114</v>
      </c>
      <c r="H49" s="57" t="s">
        <v>88</v>
      </c>
      <c r="I49" s="58">
        <v>3.69</v>
      </c>
      <c r="J49" s="59">
        <v>17697</v>
      </c>
      <c r="K49" s="59">
        <f t="shared" si="1"/>
        <v>65301.93</v>
      </c>
      <c r="L49" s="60">
        <v>1.5</v>
      </c>
      <c r="M49" s="59">
        <f t="shared" si="2"/>
        <v>97952.895000000004</v>
      </c>
      <c r="N49" s="59">
        <f t="shared" si="3"/>
        <v>48976</v>
      </c>
      <c r="O49" s="61">
        <f t="shared" si="4"/>
        <v>32651</v>
      </c>
      <c r="P49" s="61">
        <f t="shared" si="5"/>
        <v>16325</v>
      </c>
      <c r="Q49" s="61">
        <f t="shared" si="8"/>
        <v>4898</v>
      </c>
      <c r="R49" s="61">
        <f t="shared" si="6"/>
        <v>3265</v>
      </c>
      <c r="S49" s="61">
        <f t="shared" si="7"/>
        <v>1633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2">
        <f t="array" ref="AG49">SUM(ROUND(N49,0),ROUND(Q49,0),ROUND(T49:AF49,0))</f>
        <v>53874</v>
      </c>
    </row>
    <row r="50" spans="1:33" x14ac:dyDescent="0.2">
      <c r="A50" s="54">
        <v>39</v>
      </c>
      <c r="B50" s="55" t="s">
        <v>122</v>
      </c>
      <c r="C50" s="56">
        <v>0.25</v>
      </c>
      <c r="D50" s="56" t="s">
        <v>47</v>
      </c>
      <c r="E50" s="56" t="s">
        <v>75</v>
      </c>
      <c r="F50" s="55" t="s">
        <v>128</v>
      </c>
      <c r="G50" s="56" t="s">
        <v>87</v>
      </c>
      <c r="H50" s="57" t="s">
        <v>88</v>
      </c>
      <c r="I50" s="58">
        <v>3.71</v>
      </c>
      <c r="J50" s="59">
        <v>17697</v>
      </c>
      <c r="K50" s="59">
        <f t="shared" si="1"/>
        <v>65655.87</v>
      </c>
      <c r="L50" s="60">
        <v>1.5</v>
      </c>
      <c r="M50" s="59">
        <f t="shared" si="2"/>
        <v>98483.804999999993</v>
      </c>
      <c r="N50" s="59">
        <f t="shared" si="3"/>
        <v>24621</v>
      </c>
      <c r="O50" s="61">
        <f t="shared" si="4"/>
        <v>16414</v>
      </c>
      <c r="P50" s="61">
        <f t="shared" si="5"/>
        <v>8207</v>
      </c>
      <c r="Q50" s="61">
        <f t="shared" si="8"/>
        <v>2462</v>
      </c>
      <c r="R50" s="61">
        <f t="shared" si="6"/>
        <v>1641</v>
      </c>
      <c r="S50" s="61">
        <f t="shared" si="7"/>
        <v>821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2">
        <f t="array" ref="AG50">SUM(ROUND(N50,0),ROUND(Q50,0),ROUND(T50:AF50,0))</f>
        <v>27083</v>
      </c>
    </row>
    <row r="51" spans="1:33" x14ac:dyDescent="0.2">
      <c r="A51" s="54">
        <v>40</v>
      </c>
      <c r="B51" s="55" t="s">
        <v>122</v>
      </c>
      <c r="C51" s="56">
        <v>1.25</v>
      </c>
      <c r="D51" s="56" t="s">
        <v>47</v>
      </c>
      <c r="E51" s="56" t="s">
        <v>65</v>
      </c>
      <c r="F51" s="55" t="s">
        <v>129</v>
      </c>
      <c r="G51" s="56" t="s">
        <v>87</v>
      </c>
      <c r="H51" s="57" t="s">
        <v>101</v>
      </c>
      <c r="I51" s="58">
        <v>4.75</v>
      </c>
      <c r="J51" s="59">
        <v>17697</v>
      </c>
      <c r="K51" s="59">
        <f t="shared" si="1"/>
        <v>84060.75</v>
      </c>
      <c r="L51" s="60">
        <v>1.5</v>
      </c>
      <c r="M51" s="59">
        <f t="shared" si="2"/>
        <v>126091.125</v>
      </c>
      <c r="N51" s="59">
        <f t="shared" si="3"/>
        <v>157614</v>
      </c>
      <c r="O51" s="61">
        <f t="shared" si="4"/>
        <v>105076</v>
      </c>
      <c r="P51" s="61">
        <f t="shared" si="5"/>
        <v>52538</v>
      </c>
      <c r="Q51" s="61">
        <f t="shared" si="8"/>
        <v>15761</v>
      </c>
      <c r="R51" s="61">
        <f t="shared" si="6"/>
        <v>10507</v>
      </c>
      <c r="S51" s="61">
        <f t="shared" si="7"/>
        <v>5254</v>
      </c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2">
        <f t="array" ref="AG51">SUM(ROUND(N51,0),ROUND(Q51,0),ROUND(T51:AF51,0))</f>
        <v>173375</v>
      </c>
    </row>
    <row r="52" spans="1:33" x14ac:dyDescent="0.2">
      <c r="A52" s="54">
        <v>41</v>
      </c>
      <c r="B52" s="55" t="s">
        <v>130</v>
      </c>
      <c r="C52" s="56">
        <v>2</v>
      </c>
      <c r="D52" s="56" t="s">
        <v>104</v>
      </c>
      <c r="E52" s="56"/>
      <c r="F52" s="55" t="s">
        <v>131</v>
      </c>
      <c r="G52" s="56">
        <v>3</v>
      </c>
      <c r="H52" s="57" t="s">
        <v>132</v>
      </c>
      <c r="I52" s="58">
        <v>2.84</v>
      </c>
      <c r="J52" s="59">
        <v>17697</v>
      </c>
      <c r="K52" s="59">
        <f t="shared" si="1"/>
        <v>50259.479999999996</v>
      </c>
      <c r="L52" s="60">
        <v>1</v>
      </c>
      <c r="M52" s="59">
        <f t="shared" si="2"/>
        <v>50259.479999999996</v>
      </c>
      <c r="N52" s="59">
        <f t="shared" si="3"/>
        <v>100519</v>
      </c>
      <c r="O52" s="61">
        <f t="shared" si="4"/>
        <v>100519</v>
      </c>
      <c r="P52" s="61" t="str">
        <f t="shared" si="5"/>
        <v/>
      </c>
      <c r="Q52" s="61">
        <f t="shared" si="8"/>
        <v>10052</v>
      </c>
      <c r="R52" s="61">
        <f t="shared" si="6"/>
        <v>10052</v>
      </c>
      <c r="S52" s="61" t="str">
        <f t="shared" si="7"/>
        <v/>
      </c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2">
        <f t="array" ref="AG52">SUM(ROUND(N52,0),ROUND(Q52,0),ROUND(T52:AF52,0))</f>
        <v>110571</v>
      </c>
    </row>
    <row r="53" spans="1:33" x14ac:dyDescent="0.2">
      <c r="A53" s="54">
        <v>42</v>
      </c>
      <c r="B53" s="55" t="s">
        <v>133</v>
      </c>
      <c r="C53" s="56">
        <v>1</v>
      </c>
      <c r="D53" s="56" t="s">
        <v>104</v>
      </c>
      <c r="E53" s="56"/>
      <c r="F53" s="55" t="s">
        <v>134</v>
      </c>
      <c r="G53" s="56">
        <v>3</v>
      </c>
      <c r="H53" s="57" t="s">
        <v>132</v>
      </c>
      <c r="I53" s="58">
        <v>2.84</v>
      </c>
      <c r="J53" s="59">
        <v>17697</v>
      </c>
      <c r="K53" s="59">
        <f t="shared" si="1"/>
        <v>50259.479999999996</v>
      </c>
      <c r="L53" s="60">
        <v>1</v>
      </c>
      <c r="M53" s="59">
        <f t="shared" si="2"/>
        <v>50259.479999999996</v>
      </c>
      <c r="N53" s="59">
        <f t="shared" si="3"/>
        <v>50259</v>
      </c>
      <c r="O53" s="61">
        <f t="shared" si="4"/>
        <v>50259</v>
      </c>
      <c r="P53" s="61" t="str">
        <f t="shared" si="5"/>
        <v/>
      </c>
      <c r="Q53" s="61">
        <f t="shared" si="8"/>
        <v>5026</v>
      </c>
      <c r="R53" s="61">
        <f t="shared" si="6"/>
        <v>5026</v>
      </c>
      <c r="S53" s="61" t="str">
        <f t="shared" si="7"/>
        <v/>
      </c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2">
        <f t="array" ref="AG53">SUM(ROUND(N53,0),ROUND(Q53,0),ROUND(T53:AF53,0))</f>
        <v>55285</v>
      </c>
    </row>
    <row r="54" spans="1:33" x14ac:dyDescent="0.2">
      <c r="A54" s="54">
        <v>43</v>
      </c>
      <c r="B54" s="55" t="s">
        <v>135</v>
      </c>
      <c r="C54" s="56">
        <v>1.5</v>
      </c>
      <c r="D54" s="56" t="s">
        <v>104</v>
      </c>
      <c r="E54" s="56"/>
      <c r="F54" s="55" t="s">
        <v>136</v>
      </c>
      <c r="G54" s="56">
        <v>1</v>
      </c>
      <c r="H54" s="57" t="s">
        <v>132</v>
      </c>
      <c r="I54" s="58">
        <v>2.77</v>
      </c>
      <c r="J54" s="59">
        <v>17697</v>
      </c>
      <c r="K54" s="59">
        <f t="shared" si="1"/>
        <v>49020.69</v>
      </c>
      <c r="L54" s="60">
        <v>1</v>
      </c>
      <c r="M54" s="59">
        <f t="shared" si="2"/>
        <v>49020.69</v>
      </c>
      <c r="N54" s="59">
        <f t="shared" si="3"/>
        <v>73531</v>
      </c>
      <c r="O54" s="61">
        <f t="shared" si="4"/>
        <v>73531</v>
      </c>
      <c r="P54" s="61" t="str">
        <f t="shared" si="5"/>
        <v/>
      </c>
      <c r="Q54" s="61">
        <f t="shared" si="8"/>
        <v>7353</v>
      </c>
      <c r="R54" s="61">
        <f t="shared" si="6"/>
        <v>7353</v>
      </c>
      <c r="S54" s="61" t="str">
        <f t="shared" si="7"/>
        <v/>
      </c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2">
        <f t="array" ref="AG54">SUM(ROUND(N54,0),ROUND(Q54,0),ROUND(T54:AF54,0))</f>
        <v>80884</v>
      </c>
    </row>
    <row r="55" spans="1:33" x14ac:dyDescent="0.2">
      <c r="A55" s="54">
        <v>44</v>
      </c>
      <c r="B55" s="55" t="s">
        <v>137</v>
      </c>
      <c r="C55" s="56">
        <v>2</v>
      </c>
      <c r="D55" s="56" t="s">
        <v>104</v>
      </c>
      <c r="E55" s="56"/>
      <c r="F55" s="55" t="s">
        <v>128</v>
      </c>
      <c r="G55" s="56">
        <v>1</v>
      </c>
      <c r="H55" s="57" t="s">
        <v>132</v>
      </c>
      <c r="I55" s="58">
        <v>2.77</v>
      </c>
      <c r="J55" s="59">
        <v>17697</v>
      </c>
      <c r="K55" s="59">
        <f t="shared" si="1"/>
        <v>49020.69</v>
      </c>
      <c r="L55" s="60">
        <v>1</v>
      </c>
      <c r="M55" s="59">
        <f t="shared" si="2"/>
        <v>49020.69</v>
      </c>
      <c r="N55" s="59">
        <f t="shared" si="3"/>
        <v>98041</v>
      </c>
      <c r="O55" s="61">
        <f t="shared" si="4"/>
        <v>98041</v>
      </c>
      <c r="P55" s="61" t="str">
        <f t="shared" si="5"/>
        <v/>
      </c>
      <c r="Q55" s="61">
        <f t="shared" si="8"/>
        <v>9804</v>
      </c>
      <c r="R55" s="61">
        <f t="shared" si="6"/>
        <v>9804</v>
      </c>
      <c r="S55" s="61" t="str">
        <f t="shared" si="7"/>
        <v/>
      </c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2">
        <f t="array" ref="AG55">SUM(ROUND(N55,0),ROUND(Q55,0),ROUND(T55:AF55,0))</f>
        <v>107845</v>
      </c>
    </row>
    <row r="56" spans="1:33" x14ac:dyDescent="0.2">
      <c r="A56" s="54">
        <v>45</v>
      </c>
      <c r="B56" s="55" t="s">
        <v>138</v>
      </c>
      <c r="C56" s="56">
        <v>1</v>
      </c>
      <c r="D56" s="56" t="s">
        <v>104</v>
      </c>
      <c r="E56" s="56"/>
      <c r="F56" s="55" t="s">
        <v>139</v>
      </c>
      <c r="G56" s="56">
        <v>3</v>
      </c>
      <c r="H56" s="57" t="s">
        <v>132</v>
      </c>
      <c r="I56" s="58">
        <v>2.84</v>
      </c>
      <c r="J56" s="59">
        <v>17697</v>
      </c>
      <c r="K56" s="59">
        <f t="shared" si="1"/>
        <v>50259.479999999996</v>
      </c>
      <c r="L56" s="60">
        <v>1</v>
      </c>
      <c r="M56" s="59">
        <f t="shared" si="2"/>
        <v>50259.479999999996</v>
      </c>
      <c r="N56" s="59">
        <f t="shared" si="3"/>
        <v>50259</v>
      </c>
      <c r="O56" s="61">
        <f t="shared" si="4"/>
        <v>50259</v>
      </c>
      <c r="P56" s="61" t="str">
        <f t="shared" si="5"/>
        <v/>
      </c>
      <c r="Q56" s="61">
        <f t="shared" si="8"/>
        <v>5026</v>
      </c>
      <c r="R56" s="61">
        <f t="shared" si="6"/>
        <v>5026</v>
      </c>
      <c r="S56" s="61" t="str">
        <f t="shared" si="7"/>
        <v/>
      </c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2">
        <f t="array" ref="AG56">SUM(ROUND(N56,0),ROUND(Q56,0),ROUND(T56:AF56,0))</f>
        <v>55285</v>
      </c>
    </row>
    <row r="57" spans="1:33" x14ac:dyDescent="0.2">
      <c r="A57" s="54">
        <v>46</v>
      </c>
      <c r="B57" s="55" t="s">
        <v>140</v>
      </c>
      <c r="C57" s="56">
        <v>1</v>
      </c>
      <c r="D57" s="56" t="s">
        <v>141</v>
      </c>
      <c r="E57" s="56"/>
      <c r="F57" s="55" t="s">
        <v>142</v>
      </c>
      <c r="G57" s="56">
        <v>3</v>
      </c>
      <c r="H57" s="57" t="s">
        <v>132</v>
      </c>
      <c r="I57" s="58">
        <v>2.84</v>
      </c>
      <c r="J57" s="59">
        <v>17697</v>
      </c>
      <c r="K57" s="59">
        <f t="shared" si="1"/>
        <v>50259.479999999996</v>
      </c>
      <c r="L57" s="60">
        <v>1</v>
      </c>
      <c r="M57" s="59">
        <f t="shared" si="2"/>
        <v>50259.479999999996</v>
      </c>
      <c r="N57" s="59">
        <f t="shared" si="3"/>
        <v>50259</v>
      </c>
      <c r="O57" s="61">
        <f t="shared" si="4"/>
        <v>50259</v>
      </c>
      <c r="P57" s="61" t="str">
        <f t="shared" si="5"/>
        <v/>
      </c>
      <c r="Q57" s="61">
        <f t="shared" si="8"/>
        <v>5026</v>
      </c>
      <c r="R57" s="61">
        <f t="shared" si="6"/>
        <v>5026</v>
      </c>
      <c r="S57" s="61" t="str">
        <f t="shared" si="7"/>
        <v/>
      </c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2">
        <f t="array" ref="AG57">SUM(ROUND(N57,0),ROUND(Q57,0),ROUND(T57:AF57,0))</f>
        <v>55285</v>
      </c>
    </row>
    <row r="58" spans="1:33" x14ac:dyDescent="0.2">
      <c r="A58" s="54">
        <v>47</v>
      </c>
      <c r="B58" s="55" t="s">
        <v>143</v>
      </c>
      <c r="C58" s="56">
        <v>9</v>
      </c>
      <c r="D58" s="56"/>
      <c r="E58" s="56"/>
      <c r="F58" s="55" t="s">
        <v>144</v>
      </c>
      <c r="G58" s="56">
        <v>1</v>
      </c>
      <c r="H58" s="57" t="s">
        <v>132</v>
      </c>
      <c r="I58" s="58">
        <v>2.77</v>
      </c>
      <c r="J58" s="59">
        <v>17697</v>
      </c>
      <c r="K58" s="59">
        <f t="shared" si="1"/>
        <v>49020.69</v>
      </c>
      <c r="L58" s="60">
        <v>1</v>
      </c>
      <c r="M58" s="59">
        <f t="shared" si="2"/>
        <v>49020.69</v>
      </c>
      <c r="N58" s="59">
        <f t="shared" si="3"/>
        <v>441186</v>
      </c>
      <c r="O58" s="61">
        <f t="shared" si="4"/>
        <v>441186</v>
      </c>
      <c r="P58" s="61" t="str">
        <f t="shared" si="5"/>
        <v/>
      </c>
      <c r="Q58" s="61">
        <f t="shared" si="8"/>
        <v>44119</v>
      </c>
      <c r="R58" s="61">
        <f t="shared" si="6"/>
        <v>44119</v>
      </c>
      <c r="S58" s="61" t="str">
        <f t="shared" si="7"/>
        <v/>
      </c>
      <c r="T58" s="61"/>
      <c r="U58" s="61"/>
      <c r="V58" s="61">
        <f>31854.6</f>
        <v>31854.6</v>
      </c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2">
        <f t="array" ref="AG58">SUM(ROUND(N58,0),ROUND(Q58,0),ROUND(T58:AF58,0))</f>
        <v>517160</v>
      </c>
    </row>
    <row r="59" spans="1:33" x14ac:dyDescent="0.2">
      <c r="A59" s="54">
        <v>48</v>
      </c>
      <c r="B59" s="55" t="s">
        <v>143</v>
      </c>
      <c r="C59" s="56">
        <v>8</v>
      </c>
      <c r="D59" s="56"/>
      <c r="E59" s="56"/>
      <c r="F59" s="55" t="s">
        <v>144</v>
      </c>
      <c r="G59" s="56">
        <v>2</v>
      </c>
      <c r="H59" s="57" t="s">
        <v>132</v>
      </c>
      <c r="I59" s="58">
        <v>2.81</v>
      </c>
      <c r="J59" s="59">
        <v>17697</v>
      </c>
      <c r="K59" s="59">
        <f t="shared" si="1"/>
        <v>49728.57</v>
      </c>
      <c r="L59" s="60">
        <v>1</v>
      </c>
      <c r="M59" s="59">
        <f t="shared" si="2"/>
        <v>49728.57</v>
      </c>
      <c r="N59" s="59">
        <f t="shared" si="3"/>
        <v>397829</v>
      </c>
      <c r="O59" s="61">
        <f t="shared" si="4"/>
        <v>397829</v>
      </c>
      <c r="P59" s="61" t="str">
        <f t="shared" si="5"/>
        <v/>
      </c>
      <c r="Q59" s="61">
        <f t="shared" si="8"/>
        <v>39783</v>
      </c>
      <c r="R59" s="61">
        <f t="shared" si="6"/>
        <v>39783</v>
      </c>
      <c r="S59" s="61" t="str">
        <f t="shared" si="7"/>
        <v/>
      </c>
      <c r="T59" s="61"/>
      <c r="U59" s="61"/>
      <c r="V59" s="61">
        <f>28315.2</f>
        <v>28315.200000000001</v>
      </c>
      <c r="W59" s="61"/>
      <c r="X59" s="61"/>
      <c r="Y59" s="61"/>
      <c r="Z59" s="61"/>
      <c r="AA59" s="61"/>
      <c r="AB59" s="61"/>
      <c r="AC59" s="61"/>
      <c r="AD59" s="61"/>
      <c r="AE59" s="61"/>
      <c r="AF59" s="61">
        <f>17697</f>
        <v>17697</v>
      </c>
      <c r="AG59" s="62">
        <f t="array" ref="AG59">SUM(ROUND(N59,0),ROUND(Q59,0),ROUND(T59:AF59,0))</f>
        <v>483624</v>
      </c>
    </row>
    <row r="60" spans="1:33" x14ac:dyDescent="0.2">
      <c r="A60" s="54">
        <v>49</v>
      </c>
      <c r="B60" s="55" t="s">
        <v>145</v>
      </c>
      <c r="C60" s="56">
        <v>1</v>
      </c>
      <c r="D60" s="56" t="s">
        <v>47</v>
      </c>
      <c r="E60" s="56" t="s">
        <v>75</v>
      </c>
      <c r="F60" s="55" t="s">
        <v>146</v>
      </c>
      <c r="G60" s="56" t="s">
        <v>87</v>
      </c>
      <c r="H60" s="57" t="s">
        <v>101</v>
      </c>
      <c r="I60" s="58">
        <v>4.3600000000000003</v>
      </c>
      <c r="J60" s="59">
        <v>17697</v>
      </c>
      <c r="K60" s="59">
        <f t="shared" si="1"/>
        <v>77158.920000000013</v>
      </c>
      <c r="L60" s="60">
        <v>1.5</v>
      </c>
      <c r="M60" s="59">
        <f t="shared" si="2"/>
        <v>115738.38000000002</v>
      </c>
      <c r="N60" s="59">
        <f t="shared" si="3"/>
        <v>115738</v>
      </c>
      <c r="O60" s="61">
        <f t="shared" si="4"/>
        <v>77159</v>
      </c>
      <c r="P60" s="61">
        <f t="shared" si="5"/>
        <v>38579</v>
      </c>
      <c r="Q60" s="61">
        <f t="shared" si="8"/>
        <v>11574</v>
      </c>
      <c r="R60" s="61">
        <f t="shared" si="6"/>
        <v>7716</v>
      </c>
      <c r="S60" s="61">
        <f t="shared" si="7"/>
        <v>3858</v>
      </c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2">
        <f t="array" ref="AG60">SUM(ROUND(N60,0),ROUND(Q60,0),ROUND(T60:AF60,0))</f>
        <v>127312</v>
      </c>
    </row>
    <row r="61" spans="1:33" ht="12.75" thickBot="1" x14ac:dyDescent="0.25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6"/>
    </row>
    <row r="62" spans="1:33" s="53" customFormat="1" ht="12.75" thickBot="1" x14ac:dyDescent="0.25">
      <c r="A62" s="67"/>
      <c r="B62" s="68" t="s">
        <v>36</v>
      </c>
      <c r="C62" s="69">
        <f>SUM(C12:C61)</f>
        <v>62.75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1">
        <f t="array" ref="N62">SUM(ROUND(N12:N61,))</f>
        <v>5127105</v>
      </c>
      <c r="O62" s="71">
        <f t="array" ref="O62">SUM(ROUND(O12:O61,))</f>
        <v>4239891</v>
      </c>
      <c r="P62" s="71">
        <f>SUM(P12:P61)</f>
        <v>887214</v>
      </c>
      <c r="Q62" s="72">
        <f t="array" ref="Q62">SUM(ROUND(Q12:Q61,))</f>
        <v>512710</v>
      </c>
      <c r="R62" s="72">
        <f>SUM(R12:R61)</f>
        <v>423988</v>
      </c>
      <c r="S62" s="72">
        <f>SUM(S12:S61)</f>
        <v>88722</v>
      </c>
      <c r="T62" s="72">
        <f t="array" ref="T62">SUM(ROUND(T12:T61,))</f>
        <v>0</v>
      </c>
      <c r="U62" s="72">
        <f t="array" ref="U62">SUM(ROUND(U12:U61,))</f>
        <v>10618</v>
      </c>
      <c r="V62" s="72">
        <f t="array" ref="V62">SUM(ROUND(V12:V61,))</f>
        <v>60170</v>
      </c>
      <c r="W62" s="72">
        <f t="array" ref="W62">SUM(ROUND(W12:W61,))</f>
        <v>0</v>
      </c>
      <c r="X62" s="72">
        <f t="array" ref="X62">SUM(ROUND(X12:X61,))</f>
        <v>0</v>
      </c>
      <c r="Y62" s="72">
        <f t="array" ref="Y62">SUM(ROUND(Y12:Y61,))</f>
        <v>0</v>
      </c>
      <c r="Z62" s="72">
        <f t="array" ref="Z62">SUM(ROUND(Z12:Z61,))</f>
        <v>0</v>
      </c>
      <c r="AA62" s="72">
        <f t="array" ref="AA62">SUM(ROUND(AA12:AA61,))</f>
        <v>41092</v>
      </c>
      <c r="AB62" s="72">
        <f t="array" ref="AB62">SUM(ROUND(AB12:AB61,))</f>
        <v>0</v>
      </c>
      <c r="AC62" s="72">
        <f t="array" ref="AC62">SUM(ROUND(AC12:AC61,))</f>
        <v>72071</v>
      </c>
      <c r="AD62" s="72">
        <f t="array" ref="AD62">SUM(ROUND(AD12:AD61,))</f>
        <v>0</v>
      </c>
      <c r="AE62" s="72">
        <f t="array" ref="AE62">SUM(ROUND(AE12:AE61,))</f>
        <v>0</v>
      </c>
      <c r="AF62" s="72">
        <f t="array" ref="AF62">SUM(ROUND(AF12:AF61,))</f>
        <v>17697</v>
      </c>
      <c r="AG62" s="73">
        <f t="array" ref="AG62">SUM(N62,Q62,T62:AF62)</f>
        <v>5841463</v>
      </c>
    </row>
    <row r="64" spans="1:33" ht="18.75" customHeight="1" x14ac:dyDescent="0.2"/>
    <row r="65" spans="2:16" x14ac:dyDescent="0.2">
      <c r="C65" s="6" t="s">
        <v>39</v>
      </c>
      <c r="D65" s="6"/>
      <c r="E65" s="6"/>
      <c r="K65" s="6" t="s">
        <v>42</v>
      </c>
      <c r="M65" s="6"/>
      <c r="N65" s="6"/>
      <c r="O65" s="6"/>
      <c r="P65" s="6"/>
    </row>
    <row r="67" spans="2:16" ht="24" customHeight="1" x14ac:dyDescent="0.2">
      <c r="B67" s="6"/>
      <c r="C67" s="74" t="s">
        <v>37</v>
      </c>
      <c r="D67" s="6"/>
      <c r="E67" s="6"/>
      <c r="K67" s="6" t="s">
        <v>43</v>
      </c>
      <c r="M67" s="6"/>
      <c r="N67" s="6"/>
      <c r="O67" s="6"/>
      <c r="P67" s="6"/>
    </row>
  </sheetData>
  <mergeCells count="35">
    <mergeCell ref="M8:M10"/>
    <mergeCell ref="B4:N4"/>
    <mergeCell ref="B6:N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9"/>
    <mergeCell ref="K8:K10"/>
    <mergeCell ref="L8:L10"/>
    <mergeCell ref="T9:T10"/>
    <mergeCell ref="N8:P8"/>
    <mergeCell ref="Q8:S8"/>
    <mergeCell ref="T8:AF8"/>
    <mergeCell ref="AG8:AG10"/>
    <mergeCell ref="N9:N10"/>
    <mergeCell ref="O9:O10"/>
    <mergeCell ref="P9:P10"/>
    <mergeCell ref="Q9:Q10"/>
    <mergeCell ref="R9:R10"/>
    <mergeCell ref="S9:S10"/>
    <mergeCell ref="AC9:AC10"/>
    <mergeCell ref="AD9:AD10"/>
    <mergeCell ref="AE9:AE10"/>
    <mergeCell ref="AF9:AF10"/>
    <mergeCell ref="U9:U10"/>
    <mergeCell ref="V9:V10"/>
    <mergeCell ref="W9:W10"/>
    <mergeCell ref="X9:AA9"/>
    <mergeCell ref="AB9:AB10"/>
  </mergeCells>
  <pageMargins left="0.11811023622047245" right="0" top="0.55118110236220474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Bukh</dc:creator>
  <cp:lastModifiedBy>Bukh</cp:lastModifiedBy>
  <cp:lastPrinted>2021-10-20T03:41:59Z</cp:lastPrinted>
  <dcterms:created xsi:type="dcterms:W3CDTF">2021-10-19T05:32:37Z</dcterms:created>
  <dcterms:modified xsi:type="dcterms:W3CDTF">2021-10-20T03:42:05Z</dcterms:modified>
</cp:coreProperties>
</file>