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ика\Desktop\"/>
    </mc:Choice>
  </mc:AlternateContent>
  <bookViews>
    <workbookView xWindow="0" yWindow="0" windowWidth="21570" windowHeight="10335"/>
  </bookViews>
  <sheets>
    <sheet name="01.09.20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7" i="2" l="1"/>
  <c r="N48" i="2" s="1"/>
  <c r="Q14" i="2"/>
  <c r="Q15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5" i="2"/>
  <c r="Q36" i="2"/>
  <c r="Q37" i="2"/>
  <c r="Q38" i="2"/>
  <c r="Q39" i="2"/>
  <c r="J46" i="2"/>
  <c r="L46" i="2" s="1"/>
  <c r="O46" i="2" s="1"/>
  <c r="J45" i="2"/>
  <c r="L45" i="2" s="1"/>
  <c r="P45" i="2" s="1"/>
  <c r="J44" i="2"/>
  <c r="L44" i="2" s="1"/>
  <c r="O44" i="2" s="1"/>
  <c r="J43" i="2"/>
  <c r="L43" i="2" s="1"/>
  <c r="O43" i="2" s="1"/>
  <c r="J42" i="2"/>
  <c r="L42" i="2" s="1"/>
  <c r="O42" i="2" s="1"/>
  <c r="J41" i="2"/>
  <c r="L41" i="2" s="1"/>
  <c r="P41" i="2" s="1"/>
  <c r="J40" i="2"/>
  <c r="L40" i="2" s="1"/>
  <c r="O40" i="2" s="1"/>
  <c r="J39" i="2"/>
  <c r="L39" i="2" s="1"/>
  <c r="O39" i="2" s="1"/>
  <c r="J38" i="2"/>
  <c r="L38" i="2" s="1"/>
  <c r="O38" i="2" s="1"/>
  <c r="J37" i="2"/>
  <c r="L37" i="2" s="1"/>
  <c r="O37" i="2" s="1"/>
  <c r="J36" i="2"/>
  <c r="L36" i="2" s="1"/>
  <c r="O36" i="2" s="1"/>
  <c r="J35" i="2"/>
  <c r="L35" i="2" s="1"/>
  <c r="O35" i="2" s="1"/>
  <c r="J34" i="2"/>
  <c r="L34" i="2" s="1"/>
  <c r="O34" i="2" s="1"/>
  <c r="J33" i="2"/>
  <c r="L33" i="2" s="1"/>
  <c r="P33" i="2" s="1"/>
  <c r="J32" i="2"/>
  <c r="L32" i="2" s="1"/>
  <c r="O32" i="2" s="1"/>
  <c r="J31" i="2"/>
  <c r="L31" i="2" s="1"/>
  <c r="O31" i="2" s="1"/>
  <c r="J30" i="2"/>
  <c r="L30" i="2" s="1"/>
  <c r="O30" i="2" s="1"/>
  <c r="J29" i="2"/>
  <c r="L29" i="2" s="1"/>
  <c r="P29" i="2" s="1"/>
  <c r="J28" i="2"/>
  <c r="L28" i="2" s="1"/>
  <c r="O28" i="2" s="1"/>
  <c r="J27" i="2"/>
  <c r="L27" i="2" s="1"/>
  <c r="O27" i="2" s="1"/>
  <c r="J26" i="2"/>
  <c r="L26" i="2" s="1"/>
  <c r="O26" i="2" s="1"/>
  <c r="J25" i="2"/>
  <c r="L25" i="2" s="1"/>
  <c r="O25" i="2" s="1"/>
  <c r="J24" i="2"/>
  <c r="L24" i="2" s="1"/>
  <c r="O24" i="2" s="1"/>
  <c r="J23" i="2"/>
  <c r="L23" i="2" s="1"/>
  <c r="O23" i="2" s="1"/>
  <c r="J22" i="2"/>
  <c r="L22" i="2" s="1"/>
  <c r="O22" i="2" s="1"/>
  <c r="J21" i="2"/>
  <c r="L21" i="2" s="1"/>
  <c r="O21" i="2" s="1"/>
  <c r="J20" i="2"/>
  <c r="L20" i="2" s="1"/>
  <c r="O20" i="2" s="1"/>
  <c r="J19" i="2"/>
  <c r="L19" i="2" s="1"/>
  <c r="O19" i="2" s="1"/>
  <c r="J18" i="2"/>
  <c r="L18" i="2" s="1"/>
  <c r="O18" i="2" s="1"/>
  <c r="J17" i="2"/>
  <c r="L17" i="2" s="1"/>
  <c r="P17" i="2" s="1"/>
  <c r="J16" i="2"/>
  <c r="L16" i="2" s="1"/>
  <c r="O16" i="2" s="1"/>
  <c r="J15" i="2"/>
  <c r="L15" i="2" s="1"/>
  <c r="O15" i="2" s="1"/>
  <c r="J14" i="2"/>
  <c r="L14" i="2" s="1"/>
  <c r="O14" i="2" s="1"/>
  <c r="J13" i="2"/>
  <c r="L13" i="2" s="1"/>
  <c r="P13" i="2" s="1"/>
  <c r="J12" i="2"/>
  <c r="L12" i="2" s="1"/>
  <c r="O12" i="2" s="1"/>
  <c r="J11" i="2"/>
  <c r="L11" i="2" s="1"/>
  <c r="O11" i="2" s="1"/>
  <c r="J10" i="2"/>
  <c r="P42" i="2" l="1"/>
  <c r="S42" i="2" s="1" a="1"/>
  <c r="S42" i="2" s="1"/>
  <c r="P32" i="2"/>
  <c r="S32" i="2" s="1" a="1"/>
  <c r="S32" i="2" s="1"/>
  <c r="P12" i="2"/>
  <c r="S12" i="2" s="1" a="1"/>
  <c r="S12" i="2" s="1"/>
  <c r="Q48" i="2" a="1"/>
  <c r="Q48" i="2" s="1"/>
  <c r="O45" i="2"/>
  <c r="O33" i="2"/>
  <c r="S33" i="2" s="1" a="1"/>
  <c r="S33" i="2" s="1"/>
  <c r="O17" i="2"/>
  <c r="S17" i="2" s="1" a="1"/>
  <c r="S17" i="2" s="1"/>
  <c r="R45" i="2"/>
  <c r="P43" i="2"/>
  <c r="S43" i="2" s="1" a="1"/>
  <c r="S43" i="2" s="1"/>
  <c r="P15" i="2"/>
  <c r="S15" i="2" s="1" a="1"/>
  <c r="S15" i="2" s="1"/>
  <c r="O29" i="2"/>
  <c r="S29" i="2" s="1" a="1"/>
  <c r="S29" i="2" s="1"/>
  <c r="O13" i="2"/>
  <c r="S13" i="2" s="1" a="1"/>
  <c r="S13" i="2" s="1"/>
  <c r="P39" i="2"/>
  <c r="S39" i="2" s="1" a="1"/>
  <c r="S39" i="2" s="1"/>
  <c r="P37" i="2"/>
  <c r="S37" i="2" s="1" a="1"/>
  <c r="S37" i="2" s="1"/>
  <c r="P35" i="2"/>
  <c r="S35" i="2" s="1" a="1"/>
  <c r="S35" i="2" s="1"/>
  <c r="P31" i="2"/>
  <c r="S31" i="2" s="1" a="1"/>
  <c r="S31" i="2" s="1"/>
  <c r="P27" i="2"/>
  <c r="S27" i="2" s="1" a="1"/>
  <c r="S27" i="2" s="1"/>
  <c r="P25" i="2"/>
  <c r="S25" i="2" s="1" a="1"/>
  <c r="S25" i="2" s="1"/>
  <c r="P23" i="2"/>
  <c r="S23" i="2" s="1" a="1"/>
  <c r="S23" i="2" s="1"/>
  <c r="P21" i="2"/>
  <c r="S21" i="2" s="1" a="1"/>
  <c r="S21" i="2" s="1"/>
  <c r="P19" i="2"/>
  <c r="S19" i="2" s="1" a="1"/>
  <c r="S19" i="2" s="1"/>
  <c r="P11" i="2"/>
  <c r="S11" i="2" s="1" a="1"/>
  <c r="S11" i="2" s="1"/>
  <c r="J48" i="2" a="1"/>
  <c r="J48" i="2" s="1"/>
  <c r="O41" i="2"/>
  <c r="S41" i="2" s="1" a="1"/>
  <c r="S41" i="2" s="1"/>
  <c r="R46" i="2"/>
  <c r="R44" i="2"/>
  <c r="P34" i="2"/>
  <c r="S34" i="2" s="1" a="1"/>
  <c r="S34" i="2" s="1"/>
  <c r="P16" i="2"/>
  <c r="S16" i="2" s="1" a="1"/>
  <c r="S16" i="2" s="1"/>
  <c r="P14" i="2"/>
  <c r="S14" i="2" s="1" a="1"/>
  <c r="S14" i="2" s="1"/>
  <c r="P46" i="2"/>
  <c r="P44" i="2"/>
  <c r="P40" i="2"/>
  <c r="S40" i="2" s="1" a="1"/>
  <c r="S40" i="2" s="1"/>
  <c r="P38" i="2"/>
  <c r="S38" i="2" s="1" a="1"/>
  <c r="S38" i="2" s="1"/>
  <c r="P36" i="2"/>
  <c r="S36" i="2" s="1" a="1"/>
  <c r="S36" i="2" s="1"/>
  <c r="P30" i="2"/>
  <c r="S30" i="2" s="1" a="1"/>
  <c r="S30" i="2" s="1"/>
  <c r="P28" i="2"/>
  <c r="S28" i="2" s="1" a="1"/>
  <c r="S28" i="2" s="1"/>
  <c r="P26" i="2"/>
  <c r="S26" i="2" s="1" a="1"/>
  <c r="S26" i="2" s="1"/>
  <c r="P24" i="2"/>
  <c r="S24" i="2" s="1" a="1"/>
  <c r="S24" i="2" s="1"/>
  <c r="P22" i="2"/>
  <c r="S22" i="2" s="1" a="1"/>
  <c r="S22" i="2" s="1"/>
  <c r="P20" i="2"/>
  <c r="S20" i="2" s="1" a="1"/>
  <c r="S20" i="2" s="1"/>
  <c r="P18" i="2"/>
  <c r="S18" i="2" s="1" a="1"/>
  <c r="S18" i="2" s="1"/>
  <c r="L10" i="2"/>
  <c r="P10" i="2" s="1"/>
  <c r="S44" i="2" l="1" a="1"/>
  <c r="S44" i="2" s="1"/>
  <c r="S46" i="2" a="1"/>
  <c r="S46" i="2" s="1"/>
  <c r="R48" i="2" a="1"/>
  <c r="R48" i="2" s="1"/>
  <c r="P48" i="2" a="1"/>
  <c r="P48" i="2" s="1"/>
  <c r="S45" i="2" a="1"/>
  <c r="S45" i="2" s="1"/>
  <c r="L48" i="2" a="1"/>
  <c r="L48" i="2" s="1"/>
  <c r="O10" i="2"/>
  <c r="S10" i="2" l="1" a="1"/>
  <c r="S10" i="2" s="1"/>
  <c r="S47" i="2" s="1" a="1"/>
  <c r="S47" i="2" s="1"/>
  <c r="O47" i="2" a="1"/>
  <c r="O47" i="2" s="1"/>
  <c r="O48" i="2" s="1"/>
  <c r="S48" i="2" s="1"/>
</calcChain>
</file>

<file path=xl/sharedStrings.xml><?xml version="1.0" encoding="utf-8"?>
<sst xmlns="http://schemas.openxmlformats.org/spreadsheetml/2006/main" count="268" uniqueCount="119">
  <si>
    <t>Утверждаю:</t>
  </si>
  <si>
    <t>ТАРИФИКАЦИОННЫЙ СПИСОК</t>
  </si>
  <si>
    <t>№ п/п</t>
  </si>
  <si>
    <t>Ф.И.О.</t>
  </si>
  <si>
    <t>должность</t>
  </si>
  <si>
    <t>образование</t>
  </si>
  <si>
    <t>категория</t>
  </si>
  <si>
    <t>пед. стаж</t>
  </si>
  <si>
    <t>звено, разряд</t>
  </si>
  <si>
    <t>ступень</t>
  </si>
  <si>
    <t>коэф</t>
  </si>
  <si>
    <t>ставка</t>
  </si>
  <si>
    <t>новый
коэф</t>
  </si>
  <si>
    <t>новая
ставка</t>
  </si>
  <si>
    <t>БДО</t>
  </si>
  <si>
    <t>кол-во ставок</t>
  </si>
  <si>
    <t>оклад</t>
  </si>
  <si>
    <t>доплата</t>
  </si>
  <si>
    <t>ВСЕГО</t>
  </si>
  <si>
    <t>надб. 10%</t>
  </si>
  <si>
    <t>дезинф. ср-ва</t>
  </si>
  <si>
    <t>ночные</t>
  </si>
  <si>
    <t>ВСЕГО:</t>
  </si>
  <si>
    <t>Бухгалтер</t>
  </si>
  <si>
    <t>на 01 сентября 2021 г.</t>
  </si>
  <si>
    <t>Разакова Мейрамгул Аскатовна</t>
  </si>
  <si>
    <t>тех. персонала КГКП "Ясли-сад "Жұлдыз" отдела образования г.Караганды управления образования Карагандинской области</t>
  </si>
  <si>
    <t>Альмагамбетова Л.У.</t>
  </si>
  <si>
    <t>Зам. директора по хоз. части</t>
  </si>
  <si>
    <t>ср.сп.</t>
  </si>
  <si>
    <t>б/к</t>
  </si>
  <si>
    <t>9л5м8д</t>
  </si>
  <si>
    <t>C</t>
  </si>
  <si>
    <t>3</t>
  </si>
  <si>
    <t>Разакова М.А.</t>
  </si>
  <si>
    <t>в.о.</t>
  </si>
  <si>
    <t>23л10м3д</t>
  </si>
  <si>
    <t>2</t>
  </si>
  <si>
    <t>Болкенбаева Д.А.</t>
  </si>
  <si>
    <t>Экономист</t>
  </si>
  <si>
    <t>20л9м10д</t>
  </si>
  <si>
    <t>Мукушева Б.</t>
  </si>
  <si>
    <t>Секретарь-делопроизводитель</t>
  </si>
  <si>
    <t>12л2м5д</t>
  </si>
  <si>
    <t>D</t>
  </si>
  <si>
    <t>1</t>
  </si>
  <si>
    <t>Исуп Р.С.</t>
  </si>
  <si>
    <t>Медсестра</t>
  </si>
  <si>
    <t>41л10м28д</t>
  </si>
  <si>
    <t>B4</t>
  </si>
  <si>
    <t>4</t>
  </si>
  <si>
    <t>Уахитова М.У.</t>
  </si>
  <si>
    <t>Диетсестра</t>
  </si>
  <si>
    <t>0л3м5д</t>
  </si>
  <si>
    <t>Ахметова Ш.Т.</t>
  </si>
  <si>
    <t>Пом. воспитателя</t>
  </si>
  <si>
    <t>34л15д</t>
  </si>
  <si>
    <t>Кирбасова Г.А.</t>
  </si>
  <si>
    <t>24л3м</t>
  </si>
  <si>
    <t>Тлеубекова А.С.</t>
  </si>
  <si>
    <t>12л11м5д</t>
  </si>
  <si>
    <t>Кабзулдина А.Е.</t>
  </si>
  <si>
    <t>9л7м7д</t>
  </si>
  <si>
    <t>Смагулова Л.А.</t>
  </si>
  <si>
    <t>9л3м12д</t>
  </si>
  <si>
    <t>Дәді А.</t>
  </si>
  <si>
    <t>3л11м3д</t>
  </si>
  <si>
    <t>Мағден Ұ.С.</t>
  </si>
  <si>
    <t>4л5м</t>
  </si>
  <si>
    <t>Ықсанова Ж.С.</t>
  </si>
  <si>
    <t>3л5м1д</t>
  </si>
  <si>
    <t>Зайдулла А.Б.</t>
  </si>
  <si>
    <t>0л1д</t>
  </si>
  <si>
    <t>Туспбекова Т.К.</t>
  </si>
  <si>
    <t>0л1м10д</t>
  </si>
  <si>
    <t>Ргебаева С.А.</t>
  </si>
  <si>
    <t>0л5д</t>
  </si>
  <si>
    <t>Махатова И.К.</t>
  </si>
  <si>
    <t>Шеф-повар</t>
  </si>
  <si>
    <t>8л3м5д</t>
  </si>
  <si>
    <t/>
  </si>
  <si>
    <t>Амреева Г.Т.</t>
  </si>
  <si>
    <t>Повар</t>
  </si>
  <si>
    <t>5л10м24д</t>
  </si>
  <si>
    <t>Кабзулдина Н.Е.</t>
  </si>
  <si>
    <t>9л5м11д</t>
  </si>
  <si>
    <t>Куандыкова А.П.</t>
  </si>
  <si>
    <t>Кладовщик</t>
  </si>
  <si>
    <t>6л9м5д</t>
  </si>
  <si>
    <t>Подсобный рабочий</t>
  </si>
  <si>
    <t>Тулендиева Б.Н.</t>
  </si>
  <si>
    <t>6л10м4д</t>
  </si>
  <si>
    <t>Оспанова Б.А.</t>
  </si>
  <si>
    <t>Кастелянша</t>
  </si>
  <si>
    <t>9л22д</t>
  </si>
  <si>
    <t>Машин. стир. белья</t>
  </si>
  <si>
    <t>Хасенова А.Р.</t>
  </si>
  <si>
    <t>23л5м10д</t>
  </si>
  <si>
    <t>Мендыбаева Б.С.</t>
  </si>
  <si>
    <t>6л7м6д</t>
  </si>
  <si>
    <t>Уборщик помещений</t>
  </si>
  <si>
    <t>6л7м5д</t>
  </si>
  <si>
    <t>Бекетаев Д.К.</t>
  </si>
  <si>
    <t>Раб. по обслуживанию здания</t>
  </si>
  <si>
    <t>7л4м1д</t>
  </si>
  <si>
    <t>Мамыржанов Б.Н.</t>
  </si>
  <si>
    <t>30л9м9д</t>
  </si>
  <si>
    <t>Дворник</t>
  </si>
  <si>
    <t>Махатов Ғ.С.</t>
  </si>
  <si>
    <t>24л6м22д</t>
  </si>
  <si>
    <t>Танабаев Е.М.</t>
  </si>
  <si>
    <t>Сторож</t>
  </si>
  <si>
    <t>15л3м6д</t>
  </si>
  <si>
    <t>Серіков А.Ғ.</t>
  </si>
  <si>
    <t>5л7м6д</t>
  </si>
  <si>
    <t>Рахимжанов С.М.</t>
  </si>
  <si>
    <t>18л3м5д</t>
  </si>
  <si>
    <t>Итого:</t>
  </si>
  <si>
    <t>И.о.директора КГКП "Ясли-сад "Жұлдыз"  _______________  Тиленбаева Нургуль Боранбаевна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</si>
</sst>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9"/>
      <color theme="1"/>
      <name val="Arial Cyr"/>
      <charset val="204"/>
    </font>
    <font>
      <sz val="10"/>
      <color theme="1"/>
      <name val="Arial Cyr"/>
      <charset val="204"/>
    </font>
    <font>
      <b/>
      <sz val="16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sz val="8"/>
      <color theme="1"/>
      <name val="Arial Cyr"/>
      <charset val="204"/>
    </font>
    <font>
      <b/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Arial Cyr"/>
      <charset val="204"/>
    </font>
    <font>
      <b/>
      <sz val="8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0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0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right"/>
    </xf>
    <xf numFmtId="3" fontId="11" fillId="0" borderId="8" xfId="0" applyNumberFormat="1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0" fontId="8" fillId="0" borderId="3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11" fillId="0" borderId="13" xfId="0" applyNumberFormat="1" applyFont="1" applyBorder="1" applyAlignment="1">
      <alignment horizontal="right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" fontId="8" fillId="0" borderId="2" xfId="0" applyNumberFormat="1" applyFont="1" applyBorder="1" applyAlignment="1">
      <alignment horizontal="right"/>
    </xf>
    <xf numFmtId="3" fontId="11" fillId="0" borderId="15" xfId="0" applyNumberFormat="1" applyFont="1" applyBorder="1" applyAlignment="1">
      <alignment horizontal="right"/>
    </xf>
    <xf numFmtId="0" fontId="7" fillId="0" borderId="16" xfId="0" applyFont="1" applyBorder="1" applyAlignment="1">
      <alignment horizontal="center"/>
    </xf>
    <xf numFmtId="0" fontId="7" fillId="0" borderId="17" xfId="0" applyFont="1" applyBorder="1"/>
    <xf numFmtId="0" fontId="9" fillId="0" borderId="17" xfId="0" applyFont="1" applyBorder="1"/>
    <xf numFmtId="3" fontId="9" fillId="0" borderId="17" xfId="0" applyNumberFormat="1" applyFont="1" applyBorder="1" applyAlignment="1">
      <alignment horizontal="right"/>
    </xf>
    <xf numFmtId="0" fontId="9" fillId="0" borderId="17" xfId="0" applyNumberFormat="1" applyFont="1" applyBorder="1" applyAlignment="1">
      <alignment horizontal="right"/>
    </xf>
    <xf numFmtId="3" fontId="9" fillId="0" borderId="18" xfId="0" applyNumberFormat="1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0" fontId="13" fillId="0" borderId="20" xfId="0" applyFont="1" applyBorder="1" applyAlignment="1">
      <alignment horizontal="left"/>
    </xf>
    <xf numFmtId="0" fontId="13" fillId="0" borderId="20" xfId="0" applyFont="1" applyBorder="1" applyAlignment="1">
      <alignment horizontal="center"/>
    </xf>
    <xf numFmtId="49" fontId="13" fillId="0" borderId="20" xfId="0" applyNumberFormat="1" applyFont="1" applyBorder="1" applyAlignment="1">
      <alignment horizontal="center"/>
    </xf>
    <xf numFmtId="2" fontId="13" fillId="0" borderId="20" xfId="0" applyNumberFormat="1" applyFont="1" applyBorder="1" applyAlignment="1">
      <alignment horizontal="right"/>
    </xf>
    <xf numFmtId="3" fontId="13" fillId="0" borderId="20" xfId="0" applyNumberFormat="1" applyFont="1" applyBorder="1" applyAlignment="1">
      <alignment horizontal="right"/>
    </xf>
    <xf numFmtId="0" fontId="13" fillId="0" borderId="20" xfId="0" applyNumberFormat="1" applyFont="1" applyBorder="1" applyAlignment="1">
      <alignment horizontal="right"/>
    </xf>
    <xf numFmtId="1" fontId="13" fillId="0" borderId="20" xfId="0" applyNumberFormat="1" applyFont="1" applyBorder="1" applyAlignment="1">
      <alignment horizontal="right"/>
    </xf>
    <xf numFmtId="3" fontId="7" fillId="0" borderId="2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topLeftCell="A19" zoomScaleNormal="100" workbookViewId="0">
      <selection activeCell="P54" sqref="P54"/>
    </sheetView>
  </sheetViews>
  <sheetFormatPr defaultRowHeight="15" x14ac:dyDescent="0.25"/>
  <cols>
    <col min="1" max="1" width="3.140625" style="27" customWidth="1"/>
    <col min="2" max="2" width="17.85546875" style="27" customWidth="1"/>
    <col min="3" max="3" width="12.28515625" style="27" customWidth="1"/>
    <col min="4" max="4" width="8.5703125" style="27" customWidth="1"/>
    <col min="5" max="5" width="6" style="27" customWidth="1"/>
    <col min="6" max="6" width="9.140625" style="27"/>
    <col min="7" max="8" width="5.7109375" style="27" customWidth="1"/>
    <col min="9" max="9" width="5.28515625" style="27" customWidth="1"/>
    <col min="10" max="10" width="8" style="27" customWidth="1"/>
    <col min="11" max="11" width="4.28515625" style="27" customWidth="1"/>
    <col min="12" max="12" width="9.7109375" style="27" customWidth="1"/>
    <col min="13" max="13" width="4.42578125" style="27" hidden="1" customWidth="1"/>
    <col min="14" max="14" width="7.140625" style="27" customWidth="1"/>
    <col min="15" max="15" width="10" style="27" customWidth="1"/>
    <col min="16" max="16" width="8.42578125" style="27" customWidth="1"/>
    <col min="17" max="17" width="7.7109375" style="27" customWidth="1"/>
    <col min="18" max="18" width="7" style="27" customWidth="1"/>
    <col min="19" max="19" width="11.5703125" style="27" customWidth="1"/>
    <col min="20" max="247" width="9.140625" style="27"/>
    <col min="248" max="248" width="5.5703125" style="27" customWidth="1"/>
    <col min="249" max="250" width="9.140625" style="27"/>
    <col min="251" max="251" width="12.28515625" style="27" customWidth="1"/>
    <col min="252" max="255" width="9.140625" style="27"/>
    <col min="256" max="256" width="5.28515625" style="27" customWidth="1"/>
    <col min="257" max="257" width="9.140625" style="27"/>
    <col min="258" max="258" width="6.140625" style="27" customWidth="1"/>
    <col min="259" max="259" width="9.140625" style="27"/>
    <col min="260" max="260" width="0" style="27" hidden="1" customWidth="1"/>
    <col min="261" max="267" width="9.140625" style="27"/>
    <col min="268" max="269" width="11.42578125" style="27" customWidth="1"/>
    <col min="270" max="503" width="9.140625" style="27"/>
    <col min="504" max="504" width="5.5703125" style="27" customWidth="1"/>
    <col min="505" max="506" width="9.140625" style="27"/>
    <col min="507" max="507" width="12.28515625" style="27" customWidth="1"/>
    <col min="508" max="511" width="9.140625" style="27"/>
    <col min="512" max="512" width="5.28515625" style="27" customWidth="1"/>
    <col min="513" max="513" width="9.140625" style="27"/>
    <col min="514" max="514" width="6.140625" style="27" customWidth="1"/>
    <col min="515" max="515" width="9.140625" style="27"/>
    <col min="516" max="516" width="0" style="27" hidden="1" customWidth="1"/>
    <col min="517" max="523" width="9.140625" style="27"/>
    <col min="524" max="525" width="11.42578125" style="27" customWidth="1"/>
    <col min="526" max="759" width="9.140625" style="27"/>
    <col min="760" max="760" width="5.5703125" style="27" customWidth="1"/>
    <col min="761" max="762" width="9.140625" style="27"/>
    <col min="763" max="763" width="12.28515625" style="27" customWidth="1"/>
    <col min="764" max="767" width="9.140625" style="27"/>
    <col min="768" max="768" width="5.28515625" style="27" customWidth="1"/>
    <col min="769" max="769" width="9.140625" style="27"/>
    <col min="770" max="770" width="6.140625" style="27" customWidth="1"/>
    <col min="771" max="771" width="9.140625" style="27"/>
    <col min="772" max="772" width="0" style="27" hidden="1" customWidth="1"/>
    <col min="773" max="779" width="9.140625" style="27"/>
    <col min="780" max="781" width="11.42578125" style="27" customWidth="1"/>
    <col min="782" max="1015" width="9.140625" style="27"/>
    <col min="1016" max="1016" width="5.5703125" style="27" customWidth="1"/>
    <col min="1017" max="1018" width="9.140625" style="27"/>
    <col min="1019" max="1019" width="12.28515625" style="27" customWidth="1"/>
    <col min="1020" max="1023" width="9.140625" style="27"/>
    <col min="1024" max="1024" width="5.28515625" style="27" customWidth="1"/>
    <col min="1025" max="1025" width="9.140625" style="27"/>
    <col min="1026" max="1026" width="6.140625" style="27" customWidth="1"/>
    <col min="1027" max="1027" width="9.140625" style="27"/>
    <col min="1028" max="1028" width="0" style="27" hidden="1" customWidth="1"/>
    <col min="1029" max="1035" width="9.140625" style="27"/>
    <col min="1036" max="1037" width="11.42578125" style="27" customWidth="1"/>
    <col min="1038" max="1271" width="9.140625" style="27"/>
    <col min="1272" max="1272" width="5.5703125" style="27" customWidth="1"/>
    <col min="1273" max="1274" width="9.140625" style="27"/>
    <col min="1275" max="1275" width="12.28515625" style="27" customWidth="1"/>
    <col min="1276" max="1279" width="9.140625" style="27"/>
    <col min="1280" max="1280" width="5.28515625" style="27" customWidth="1"/>
    <col min="1281" max="1281" width="9.140625" style="27"/>
    <col min="1282" max="1282" width="6.140625" style="27" customWidth="1"/>
    <col min="1283" max="1283" width="9.140625" style="27"/>
    <col min="1284" max="1284" width="0" style="27" hidden="1" customWidth="1"/>
    <col min="1285" max="1291" width="9.140625" style="27"/>
    <col min="1292" max="1293" width="11.42578125" style="27" customWidth="1"/>
    <col min="1294" max="1527" width="9.140625" style="27"/>
    <col min="1528" max="1528" width="5.5703125" style="27" customWidth="1"/>
    <col min="1529" max="1530" width="9.140625" style="27"/>
    <col min="1531" max="1531" width="12.28515625" style="27" customWidth="1"/>
    <col min="1532" max="1535" width="9.140625" style="27"/>
    <col min="1536" max="1536" width="5.28515625" style="27" customWidth="1"/>
    <col min="1537" max="1537" width="9.140625" style="27"/>
    <col min="1538" max="1538" width="6.140625" style="27" customWidth="1"/>
    <col min="1539" max="1539" width="9.140625" style="27"/>
    <col min="1540" max="1540" width="0" style="27" hidden="1" customWidth="1"/>
    <col min="1541" max="1547" width="9.140625" style="27"/>
    <col min="1548" max="1549" width="11.42578125" style="27" customWidth="1"/>
    <col min="1550" max="1783" width="9.140625" style="27"/>
    <col min="1784" max="1784" width="5.5703125" style="27" customWidth="1"/>
    <col min="1785" max="1786" width="9.140625" style="27"/>
    <col min="1787" max="1787" width="12.28515625" style="27" customWidth="1"/>
    <col min="1788" max="1791" width="9.140625" style="27"/>
    <col min="1792" max="1792" width="5.28515625" style="27" customWidth="1"/>
    <col min="1793" max="1793" width="9.140625" style="27"/>
    <col min="1794" max="1794" width="6.140625" style="27" customWidth="1"/>
    <col min="1795" max="1795" width="9.140625" style="27"/>
    <col min="1796" max="1796" width="0" style="27" hidden="1" customWidth="1"/>
    <col min="1797" max="1803" width="9.140625" style="27"/>
    <col min="1804" max="1805" width="11.42578125" style="27" customWidth="1"/>
    <col min="1806" max="2039" width="9.140625" style="27"/>
    <col min="2040" max="2040" width="5.5703125" style="27" customWidth="1"/>
    <col min="2041" max="2042" width="9.140625" style="27"/>
    <col min="2043" max="2043" width="12.28515625" style="27" customWidth="1"/>
    <col min="2044" max="2047" width="9.140625" style="27"/>
    <col min="2048" max="2048" width="5.28515625" style="27" customWidth="1"/>
    <col min="2049" max="2049" width="9.140625" style="27"/>
    <col min="2050" max="2050" width="6.140625" style="27" customWidth="1"/>
    <col min="2051" max="2051" width="9.140625" style="27"/>
    <col min="2052" max="2052" width="0" style="27" hidden="1" customWidth="1"/>
    <col min="2053" max="2059" width="9.140625" style="27"/>
    <col min="2060" max="2061" width="11.42578125" style="27" customWidth="1"/>
    <col min="2062" max="2295" width="9.140625" style="27"/>
    <col min="2296" max="2296" width="5.5703125" style="27" customWidth="1"/>
    <col min="2297" max="2298" width="9.140625" style="27"/>
    <col min="2299" max="2299" width="12.28515625" style="27" customWidth="1"/>
    <col min="2300" max="2303" width="9.140625" style="27"/>
    <col min="2304" max="2304" width="5.28515625" style="27" customWidth="1"/>
    <col min="2305" max="2305" width="9.140625" style="27"/>
    <col min="2306" max="2306" width="6.140625" style="27" customWidth="1"/>
    <col min="2307" max="2307" width="9.140625" style="27"/>
    <col min="2308" max="2308" width="0" style="27" hidden="1" customWidth="1"/>
    <col min="2309" max="2315" width="9.140625" style="27"/>
    <col min="2316" max="2317" width="11.42578125" style="27" customWidth="1"/>
    <col min="2318" max="2551" width="9.140625" style="27"/>
    <col min="2552" max="2552" width="5.5703125" style="27" customWidth="1"/>
    <col min="2553" max="2554" width="9.140625" style="27"/>
    <col min="2555" max="2555" width="12.28515625" style="27" customWidth="1"/>
    <col min="2556" max="2559" width="9.140625" style="27"/>
    <col min="2560" max="2560" width="5.28515625" style="27" customWidth="1"/>
    <col min="2561" max="2561" width="9.140625" style="27"/>
    <col min="2562" max="2562" width="6.140625" style="27" customWidth="1"/>
    <col min="2563" max="2563" width="9.140625" style="27"/>
    <col min="2564" max="2564" width="0" style="27" hidden="1" customWidth="1"/>
    <col min="2565" max="2571" width="9.140625" style="27"/>
    <col min="2572" max="2573" width="11.42578125" style="27" customWidth="1"/>
    <col min="2574" max="2807" width="9.140625" style="27"/>
    <col min="2808" max="2808" width="5.5703125" style="27" customWidth="1"/>
    <col min="2809" max="2810" width="9.140625" style="27"/>
    <col min="2811" max="2811" width="12.28515625" style="27" customWidth="1"/>
    <col min="2812" max="2815" width="9.140625" style="27"/>
    <col min="2816" max="2816" width="5.28515625" style="27" customWidth="1"/>
    <col min="2817" max="2817" width="9.140625" style="27"/>
    <col min="2818" max="2818" width="6.140625" style="27" customWidth="1"/>
    <col min="2819" max="2819" width="9.140625" style="27"/>
    <col min="2820" max="2820" width="0" style="27" hidden="1" customWidth="1"/>
    <col min="2821" max="2827" width="9.140625" style="27"/>
    <col min="2828" max="2829" width="11.42578125" style="27" customWidth="1"/>
    <col min="2830" max="3063" width="9.140625" style="27"/>
    <col min="3064" max="3064" width="5.5703125" style="27" customWidth="1"/>
    <col min="3065" max="3066" width="9.140625" style="27"/>
    <col min="3067" max="3067" width="12.28515625" style="27" customWidth="1"/>
    <col min="3068" max="3071" width="9.140625" style="27"/>
    <col min="3072" max="3072" width="5.28515625" style="27" customWidth="1"/>
    <col min="3073" max="3073" width="9.140625" style="27"/>
    <col min="3074" max="3074" width="6.140625" style="27" customWidth="1"/>
    <col min="3075" max="3075" width="9.140625" style="27"/>
    <col min="3076" max="3076" width="0" style="27" hidden="1" customWidth="1"/>
    <col min="3077" max="3083" width="9.140625" style="27"/>
    <col min="3084" max="3085" width="11.42578125" style="27" customWidth="1"/>
    <col min="3086" max="3319" width="9.140625" style="27"/>
    <col min="3320" max="3320" width="5.5703125" style="27" customWidth="1"/>
    <col min="3321" max="3322" width="9.140625" style="27"/>
    <col min="3323" max="3323" width="12.28515625" style="27" customWidth="1"/>
    <col min="3324" max="3327" width="9.140625" style="27"/>
    <col min="3328" max="3328" width="5.28515625" style="27" customWidth="1"/>
    <col min="3329" max="3329" width="9.140625" style="27"/>
    <col min="3330" max="3330" width="6.140625" style="27" customWidth="1"/>
    <col min="3331" max="3331" width="9.140625" style="27"/>
    <col min="3332" max="3332" width="0" style="27" hidden="1" customWidth="1"/>
    <col min="3333" max="3339" width="9.140625" style="27"/>
    <col min="3340" max="3341" width="11.42578125" style="27" customWidth="1"/>
    <col min="3342" max="3575" width="9.140625" style="27"/>
    <col min="3576" max="3576" width="5.5703125" style="27" customWidth="1"/>
    <col min="3577" max="3578" width="9.140625" style="27"/>
    <col min="3579" max="3579" width="12.28515625" style="27" customWidth="1"/>
    <col min="3580" max="3583" width="9.140625" style="27"/>
    <col min="3584" max="3584" width="5.28515625" style="27" customWidth="1"/>
    <col min="3585" max="3585" width="9.140625" style="27"/>
    <col min="3586" max="3586" width="6.140625" style="27" customWidth="1"/>
    <col min="3587" max="3587" width="9.140625" style="27"/>
    <col min="3588" max="3588" width="0" style="27" hidden="1" customWidth="1"/>
    <col min="3589" max="3595" width="9.140625" style="27"/>
    <col min="3596" max="3597" width="11.42578125" style="27" customWidth="1"/>
    <col min="3598" max="3831" width="9.140625" style="27"/>
    <col min="3832" max="3832" width="5.5703125" style="27" customWidth="1"/>
    <col min="3833" max="3834" width="9.140625" style="27"/>
    <col min="3835" max="3835" width="12.28515625" style="27" customWidth="1"/>
    <col min="3836" max="3839" width="9.140625" style="27"/>
    <col min="3840" max="3840" width="5.28515625" style="27" customWidth="1"/>
    <col min="3841" max="3841" width="9.140625" style="27"/>
    <col min="3842" max="3842" width="6.140625" style="27" customWidth="1"/>
    <col min="3843" max="3843" width="9.140625" style="27"/>
    <col min="3844" max="3844" width="0" style="27" hidden="1" customWidth="1"/>
    <col min="3845" max="3851" width="9.140625" style="27"/>
    <col min="3852" max="3853" width="11.42578125" style="27" customWidth="1"/>
    <col min="3854" max="4087" width="9.140625" style="27"/>
    <col min="4088" max="4088" width="5.5703125" style="27" customWidth="1"/>
    <col min="4089" max="4090" width="9.140625" style="27"/>
    <col min="4091" max="4091" width="12.28515625" style="27" customWidth="1"/>
    <col min="4092" max="4095" width="9.140625" style="27"/>
    <col min="4096" max="4096" width="5.28515625" style="27" customWidth="1"/>
    <col min="4097" max="4097" width="9.140625" style="27"/>
    <col min="4098" max="4098" width="6.140625" style="27" customWidth="1"/>
    <col min="4099" max="4099" width="9.140625" style="27"/>
    <col min="4100" max="4100" width="0" style="27" hidden="1" customWidth="1"/>
    <col min="4101" max="4107" width="9.140625" style="27"/>
    <col min="4108" max="4109" width="11.42578125" style="27" customWidth="1"/>
    <col min="4110" max="4343" width="9.140625" style="27"/>
    <col min="4344" max="4344" width="5.5703125" style="27" customWidth="1"/>
    <col min="4345" max="4346" width="9.140625" style="27"/>
    <col min="4347" max="4347" width="12.28515625" style="27" customWidth="1"/>
    <col min="4348" max="4351" width="9.140625" style="27"/>
    <col min="4352" max="4352" width="5.28515625" style="27" customWidth="1"/>
    <col min="4353" max="4353" width="9.140625" style="27"/>
    <col min="4354" max="4354" width="6.140625" style="27" customWidth="1"/>
    <col min="4355" max="4355" width="9.140625" style="27"/>
    <col min="4356" max="4356" width="0" style="27" hidden="1" customWidth="1"/>
    <col min="4357" max="4363" width="9.140625" style="27"/>
    <col min="4364" max="4365" width="11.42578125" style="27" customWidth="1"/>
    <col min="4366" max="4599" width="9.140625" style="27"/>
    <col min="4600" max="4600" width="5.5703125" style="27" customWidth="1"/>
    <col min="4601" max="4602" width="9.140625" style="27"/>
    <col min="4603" max="4603" width="12.28515625" style="27" customWidth="1"/>
    <col min="4604" max="4607" width="9.140625" style="27"/>
    <col min="4608" max="4608" width="5.28515625" style="27" customWidth="1"/>
    <col min="4609" max="4609" width="9.140625" style="27"/>
    <col min="4610" max="4610" width="6.140625" style="27" customWidth="1"/>
    <col min="4611" max="4611" width="9.140625" style="27"/>
    <col min="4612" max="4612" width="0" style="27" hidden="1" customWidth="1"/>
    <col min="4613" max="4619" width="9.140625" style="27"/>
    <col min="4620" max="4621" width="11.42578125" style="27" customWidth="1"/>
    <col min="4622" max="4855" width="9.140625" style="27"/>
    <col min="4856" max="4856" width="5.5703125" style="27" customWidth="1"/>
    <col min="4857" max="4858" width="9.140625" style="27"/>
    <col min="4859" max="4859" width="12.28515625" style="27" customWidth="1"/>
    <col min="4860" max="4863" width="9.140625" style="27"/>
    <col min="4864" max="4864" width="5.28515625" style="27" customWidth="1"/>
    <col min="4865" max="4865" width="9.140625" style="27"/>
    <col min="4866" max="4866" width="6.140625" style="27" customWidth="1"/>
    <col min="4867" max="4867" width="9.140625" style="27"/>
    <col min="4868" max="4868" width="0" style="27" hidden="1" customWidth="1"/>
    <col min="4869" max="4875" width="9.140625" style="27"/>
    <col min="4876" max="4877" width="11.42578125" style="27" customWidth="1"/>
    <col min="4878" max="5111" width="9.140625" style="27"/>
    <col min="5112" max="5112" width="5.5703125" style="27" customWidth="1"/>
    <col min="5113" max="5114" width="9.140625" style="27"/>
    <col min="5115" max="5115" width="12.28515625" style="27" customWidth="1"/>
    <col min="5116" max="5119" width="9.140625" style="27"/>
    <col min="5120" max="5120" width="5.28515625" style="27" customWidth="1"/>
    <col min="5121" max="5121" width="9.140625" style="27"/>
    <col min="5122" max="5122" width="6.140625" style="27" customWidth="1"/>
    <col min="5123" max="5123" width="9.140625" style="27"/>
    <col min="5124" max="5124" width="0" style="27" hidden="1" customWidth="1"/>
    <col min="5125" max="5131" width="9.140625" style="27"/>
    <col min="5132" max="5133" width="11.42578125" style="27" customWidth="1"/>
    <col min="5134" max="5367" width="9.140625" style="27"/>
    <col min="5368" max="5368" width="5.5703125" style="27" customWidth="1"/>
    <col min="5369" max="5370" width="9.140625" style="27"/>
    <col min="5371" max="5371" width="12.28515625" style="27" customWidth="1"/>
    <col min="5372" max="5375" width="9.140625" style="27"/>
    <col min="5376" max="5376" width="5.28515625" style="27" customWidth="1"/>
    <col min="5377" max="5377" width="9.140625" style="27"/>
    <col min="5378" max="5378" width="6.140625" style="27" customWidth="1"/>
    <col min="5379" max="5379" width="9.140625" style="27"/>
    <col min="5380" max="5380" width="0" style="27" hidden="1" customWidth="1"/>
    <col min="5381" max="5387" width="9.140625" style="27"/>
    <col min="5388" max="5389" width="11.42578125" style="27" customWidth="1"/>
    <col min="5390" max="5623" width="9.140625" style="27"/>
    <col min="5624" max="5624" width="5.5703125" style="27" customWidth="1"/>
    <col min="5625" max="5626" width="9.140625" style="27"/>
    <col min="5627" max="5627" width="12.28515625" style="27" customWidth="1"/>
    <col min="5628" max="5631" width="9.140625" style="27"/>
    <col min="5632" max="5632" width="5.28515625" style="27" customWidth="1"/>
    <col min="5633" max="5633" width="9.140625" style="27"/>
    <col min="5634" max="5634" width="6.140625" style="27" customWidth="1"/>
    <col min="5635" max="5635" width="9.140625" style="27"/>
    <col min="5636" max="5636" width="0" style="27" hidden="1" customWidth="1"/>
    <col min="5637" max="5643" width="9.140625" style="27"/>
    <col min="5644" max="5645" width="11.42578125" style="27" customWidth="1"/>
    <col min="5646" max="5879" width="9.140625" style="27"/>
    <col min="5880" max="5880" width="5.5703125" style="27" customWidth="1"/>
    <col min="5881" max="5882" width="9.140625" style="27"/>
    <col min="5883" max="5883" width="12.28515625" style="27" customWidth="1"/>
    <col min="5884" max="5887" width="9.140625" style="27"/>
    <col min="5888" max="5888" width="5.28515625" style="27" customWidth="1"/>
    <col min="5889" max="5889" width="9.140625" style="27"/>
    <col min="5890" max="5890" width="6.140625" style="27" customWidth="1"/>
    <col min="5891" max="5891" width="9.140625" style="27"/>
    <col min="5892" max="5892" width="0" style="27" hidden="1" customWidth="1"/>
    <col min="5893" max="5899" width="9.140625" style="27"/>
    <col min="5900" max="5901" width="11.42578125" style="27" customWidth="1"/>
    <col min="5902" max="6135" width="9.140625" style="27"/>
    <col min="6136" max="6136" width="5.5703125" style="27" customWidth="1"/>
    <col min="6137" max="6138" width="9.140625" style="27"/>
    <col min="6139" max="6139" width="12.28515625" style="27" customWidth="1"/>
    <col min="6140" max="6143" width="9.140625" style="27"/>
    <col min="6144" max="6144" width="5.28515625" style="27" customWidth="1"/>
    <col min="6145" max="6145" width="9.140625" style="27"/>
    <col min="6146" max="6146" width="6.140625" style="27" customWidth="1"/>
    <col min="6147" max="6147" width="9.140625" style="27"/>
    <col min="6148" max="6148" width="0" style="27" hidden="1" customWidth="1"/>
    <col min="6149" max="6155" width="9.140625" style="27"/>
    <col min="6156" max="6157" width="11.42578125" style="27" customWidth="1"/>
    <col min="6158" max="6391" width="9.140625" style="27"/>
    <col min="6392" max="6392" width="5.5703125" style="27" customWidth="1"/>
    <col min="6393" max="6394" width="9.140625" style="27"/>
    <col min="6395" max="6395" width="12.28515625" style="27" customWidth="1"/>
    <col min="6396" max="6399" width="9.140625" style="27"/>
    <col min="6400" max="6400" width="5.28515625" style="27" customWidth="1"/>
    <col min="6401" max="6401" width="9.140625" style="27"/>
    <col min="6402" max="6402" width="6.140625" style="27" customWidth="1"/>
    <col min="6403" max="6403" width="9.140625" style="27"/>
    <col min="6404" max="6404" width="0" style="27" hidden="1" customWidth="1"/>
    <col min="6405" max="6411" width="9.140625" style="27"/>
    <col min="6412" max="6413" width="11.42578125" style="27" customWidth="1"/>
    <col min="6414" max="6647" width="9.140625" style="27"/>
    <col min="6648" max="6648" width="5.5703125" style="27" customWidth="1"/>
    <col min="6649" max="6650" width="9.140625" style="27"/>
    <col min="6651" max="6651" width="12.28515625" style="27" customWidth="1"/>
    <col min="6652" max="6655" width="9.140625" style="27"/>
    <col min="6656" max="6656" width="5.28515625" style="27" customWidth="1"/>
    <col min="6657" max="6657" width="9.140625" style="27"/>
    <col min="6658" max="6658" width="6.140625" style="27" customWidth="1"/>
    <col min="6659" max="6659" width="9.140625" style="27"/>
    <col min="6660" max="6660" width="0" style="27" hidden="1" customWidth="1"/>
    <col min="6661" max="6667" width="9.140625" style="27"/>
    <col min="6668" max="6669" width="11.42578125" style="27" customWidth="1"/>
    <col min="6670" max="6903" width="9.140625" style="27"/>
    <col min="6904" max="6904" width="5.5703125" style="27" customWidth="1"/>
    <col min="6905" max="6906" width="9.140625" style="27"/>
    <col min="6907" max="6907" width="12.28515625" style="27" customWidth="1"/>
    <col min="6908" max="6911" width="9.140625" style="27"/>
    <col min="6912" max="6912" width="5.28515625" style="27" customWidth="1"/>
    <col min="6913" max="6913" width="9.140625" style="27"/>
    <col min="6914" max="6914" width="6.140625" style="27" customWidth="1"/>
    <col min="6915" max="6915" width="9.140625" style="27"/>
    <col min="6916" max="6916" width="0" style="27" hidden="1" customWidth="1"/>
    <col min="6917" max="6923" width="9.140625" style="27"/>
    <col min="6924" max="6925" width="11.42578125" style="27" customWidth="1"/>
    <col min="6926" max="7159" width="9.140625" style="27"/>
    <col min="7160" max="7160" width="5.5703125" style="27" customWidth="1"/>
    <col min="7161" max="7162" width="9.140625" style="27"/>
    <col min="7163" max="7163" width="12.28515625" style="27" customWidth="1"/>
    <col min="7164" max="7167" width="9.140625" style="27"/>
    <col min="7168" max="7168" width="5.28515625" style="27" customWidth="1"/>
    <col min="7169" max="7169" width="9.140625" style="27"/>
    <col min="7170" max="7170" width="6.140625" style="27" customWidth="1"/>
    <col min="7171" max="7171" width="9.140625" style="27"/>
    <col min="7172" max="7172" width="0" style="27" hidden="1" customWidth="1"/>
    <col min="7173" max="7179" width="9.140625" style="27"/>
    <col min="7180" max="7181" width="11.42578125" style="27" customWidth="1"/>
    <col min="7182" max="7415" width="9.140625" style="27"/>
    <col min="7416" max="7416" width="5.5703125" style="27" customWidth="1"/>
    <col min="7417" max="7418" width="9.140625" style="27"/>
    <col min="7419" max="7419" width="12.28515625" style="27" customWidth="1"/>
    <col min="7420" max="7423" width="9.140625" style="27"/>
    <col min="7424" max="7424" width="5.28515625" style="27" customWidth="1"/>
    <col min="7425" max="7425" width="9.140625" style="27"/>
    <col min="7426" max="7426" width="6.140625" style="27" customWidth="1"/>
    <col min="7427" max="7427" width="9.140625" style="27"/>
    <col min="7428" max="7428" width="0" style="27" hidden="1" customWidth="1"/>
    <col min="7429" max="7435" width="9.140625" style="27"/>
    <col min="7436" max="7437" width="11.42578125" style="27" customWidth="1"/>
    <col min="7438" max="7671" width="9.140625" style="27"/>
    <col min="7672" max="7672" width="5.5703125" style="27" customWidth="1"/>
    <col min="7673" max="7674" width="9.140625" style="27"/>
    <col min="7675" max="7675" width="12.28515625" style="27" customWidth="1"/>
    <col min="7676" max="7679" width="9.140625" style="27"/>
    <col min="7680" max="7680" width="5.28515625" style="27" customWidth="1"/>
    <col min="7681" max="7681" width="9.140625" style="27"/>
    <col min="7682" max="7682" width="6.140625" style="27" customWidth="1"/>
    <col min="7683" max="7683" width="9.140625" style="27"/>
    <col min="7684" max="7684" width="0" style="27" hidden="1" customWidth="1"/>
    <col min="7685" max="7691" width="9.140625" style="27"/>
    <col min="7692" max="7693" width="11.42578125" style="27" customWidth="1"/>
    <col min="7694" max="7927" width="9.140625" style="27"/>
    <col min="7928" max="7928" width="5.5703125" style="27" customWidth="1"/>
    <col min="7929" max="7930" width="9.140625" style="27"/>
    <col min="7931" max="7931" width="12.28515625" style="27" customWidth="1"/>
    <col min="7932" max="7935" width="9.140625" style="27"/>
    <col min="7936" max="7936" width="5.28515625" style="27" customWidth="1"/>
    <col min="7937" max="7937" width="9.140625" style="27"/>
    <col min="7938" max="7938" width="6.140625" style="27" customWidth="1"/>
    <col min="7939" max="7939" width="9.140625" style="27"/>
    <col min="7940" max="7940" width="0" style="27" hidden="1" customWidth="1"/>
    <col min="7941" max="7947" width="9.140625" style="27"/>
    <col min="7948" max="7949" width="11.42578125" style="27" customWidth="1"/>
    <col min="7950" max="8183" width="9.140625" style="27"/>
    <col min="8184" max="8184" width="5.5703125" style="27" customWidth="1"/>
    <col min="8185" max="8186" width="9.140625" style="27"/>
    <col min="8187" max="8187" width="12.28515625" style="27" customWidth="1"/>
    <col min="8188" max="8191" width="9.140625" style="27"/>
    <col min="8192" max="8192" width="5.28515625" style="27" customWidth="1"/>
    <col min="8193" max="8193" width="9.140625" style="27"/>
    <col min="8194" max="8194" width="6.140625" style="27" customWidth="1"/>
    <col min="8195" max="8195" width="9.140625" style="27"/>
    <col min="8196" max="8196" width="0" style="27" hidden="1" customWidth="1"/>
    <col min="8197" max="8203" width="9.140625" style="27"/>
    <col min="8204" max="8205" width="11.42578125" style="27" customWidth="1"/>
    <col min="8206" max="8439" width="9.140625" style="27"/>
    <col min="8440" max="8440" width="5.5703125" style="27" customWidth="1"/>
    <col min="8441" max="8442" width="9.140625" style="27"/>
    <col min="8443" max="8443" width="12.28515625" style="27" customWidth="1"/>
    <col min="8444" max="8447" width="9.140625" style="27"/>
    <col min="8448" max="8448" width="5.28515625" style="27" customWidth="1"/>
    <col min="8449" max="8449" width="9.140625" style="27"/>
    <col min="8450" max="8450" width="6.140625" style="27" customWidth="1"/>
    <col min="8451" max="8451" width="9.140625" style="27"/>
    <col min="8452" max="8452" width="0" style="27" hidden="1" customWidth="1"/>
    <col min="8453" max="8459" width="9.140625" style="27"/>
    <col min="8460" max="8461" width="11.42578125" style="27" customWidth="1"/>
    <col min="8462" max="8695" width="9.140625" style="27"/>
    <col min="8696" max="8696" width="5.5703125" style="27" customWidth="1"/>
    <col min="8697" max="8698" width="9.140625" style="27"/>
    <col min="8699" max="8699" width="12.28515625" style="27" customWidth="1"/>
    <col min="8700" max="8703" width="9.140625" style="27"/>
    <col min="8704" max="8704" width="5.28515625" style="27" customWidth="1"/>
    <col min="8705" max="8705" width="9.140625" style="27"/>
    <col min="8706" max="8706" width="6.140625" style="27" customWidth="1"/>
    <col min="8707" max="8707" width="9.140625" style="27"/>
    <col min="8708" max="8708" width="0" style="27" hidden="1" customWidth="1"/>
    <col min="8709" max="8715" width="9.140625" style="27"/>
    <col min="8716" max="8717" width="11.42578125" style="27" customWidth="1"/>
    <col min="8718" max="8951" width="9.140625" style="27"/>
    <col min="8952" max="8952" width="5.5703125" style="27" customWidth="1"/>
    <col min="8953" max="8954" width="9.140625" style="27"/>
    <col min="8955" max="8955" width="12.28515625" style="27" customWidth="1"/>
    <col min="8956" max="8959" width="9.140625" style="27"/>
    <col min="8960" max="8960" width="5.28515625" style="27" customWidth="1"/>
    <col min="8961" max="8961" width="9.140625" style="27"/>
    <col min="8962" max="8962" width="6.140625" style="27" customWidth="1"/>
    <col min="8963" max="8963" width="9.140625" style="27"/>
    <col min="8964" max="8964" width="0" style="27" hidden="1" customWidth="1"/>
    <col min="8965" max="8971" width="9.140625" style="27"/>
    <col min="8972" max="8973" width="11.42578125" style="27" customWidth="1"/>
    <col min="8974" max="9207" width="9.140625" style="27"/>
    <col min="9208" max="9208" width="5.5703125" style="27" customWidth="1"/>
    <col min="9209" max="9210" width="9.140625" style="27"/>
    <col min="9211" max="9211" width="12.28515625" style="27" customWidth="1"/>
    <col min="9212" max="9215" width="9.140625" style="27"/>
    <col min="9216" max="9216" width="5.28515625" style="27" customWidth="1"/>
    <col min="9217" max="9217" width="9.140625" style="27"/>
    <col min="9218" max="9218" width="6.140625" style="27" customWidth="1"/>
    <col min="9219" max="9219" width="9.140625" style="27"/>
    <col min="9220" max="9220" width="0" style="27" hidden="1" customWidth="1"/>
    <col min="9221" max="9227" width="9.140625" style="27"/>
    <col min="9228" max="9229" width="11.42578125" style="27" customWidth="1"/>
    <col min="9230" max="9463" width="9.140625" style="27"/>
    <col min="9464" max="9464" width="5.5703125" style="27" customWidth="1"/>
    <col min="9465" max="9466" width="9.140625" style="27"/>
    <col min="9467" max="9467" width="12.28515625" style="27" customWidth="1"/>
    <col min="9468" max="9471" width="9.140625" style="27"/>
    <col min="9472" max="9472" width="5.28515625" style="27" customWidth="1"/>
    <col min="9473" max="9473" width="9.140625" style="27"/>
    <col min="9474" max="9474" width="6.140625" style="27" customWidth="1"/>
    <col min="9475" max="9475" width="9.140625" style="27"/>
    <col min="9476" max="9476" width="0" style="27" hidden="1" customWidth="1"/>
    <col min="9477" max="9483" width="9.140625" style="27"/>
    <col min="9484" max="9485" width="11.42578125" style="27" customWidth="1"/>
    <col min="9486" max="9719" width="9.140625" style="27"/>
    <col min="9720" max="9720" width="5.5703125" style="27" customWidth="1"/>
    <col min="9721" max="9722" width="9.140625" style="27"/>
    <col min="9723" max="9723" width="12.28515625" style="27" customWidth="1"/>
    <col min="9724" max="9727" width="9.140625" style="27"/>
    <col min="9728" max="9728" width="5.28515625" style="27" customWidth="1"/>
    <col min="9729" max="9729" width="9.140625" style="27"/>
    <col min="9730" max="9730" width="6.140625" style="27" customWidth="1"/>
    <col min="9731" max="9731" width="9.140625" style="27"/>
    <col min="9732" max="9732" width="0" style="27" hidden="1" customWidth="1"/>
    <col min="9733" max="9739" width="9.140625" style="27"/>
    <col min="9740" max="9741" width="11.42578125" style="27" customWidth="1"/>
    <col min="9742" max="9975" width="9.140625" style="27"/>
    <col min="9976" max="9976" width="5.5703125" style="27" customWidth="1"/>
    <col min="9977" max="9978" width="9.140625" style="27"/>
    <col min="9979" max="9979" width="12.28515625" style="27" customWidth="1"/>
    <col min="9980" max="9983" width="9.140625" style="27"/>
    <col min="9984" max="9984" width="5.28515625" style="27" customWidth="1"/>
    <col min="9985" max="9985" width="9.140625" style="27"/>
    <col min="9986" max="9986" width="6.140625" style="27" customWidth="1"/>
    <col min="9987" max="9987" width="9.140625" style="27"/>
    <col min="9988" max="9988" width="0" style="27" hidden="1" customWidth="1"/>
    <col min="9989" max="9995" width="9.140625" style="27"/>
    <col min="9996" max="9997" width="11.42578125" style="27" customWidth="1"/>
    <col min="9998" max="10231" width="9.140625" style="27"/>
    <col min="10232" max="10232" width="5.5703125" style="27" customWidth="1"/>
    <col min="10233" max="10234" width="9.140625" style="27"/>
    <col min="10235" max="10235" width="12.28515625" style="27" customWidth="1"/>
    <col min="10236" max="10239" width="9.140625" style="27"/>
    <col min="10240" max="10240" width="5.28515625" style="27" customWidth="1"/>
    <col min="10241" max="10241" width="9.140625" style="27"/>
    <col min="10242" max="10242" width="6.140625" style="27" customWidth="1"/>
    <col min="10243" max="10243" width="9.140625" style="27"/>
    <col min="10244" max="10244" width="0" style="27" hidden="1" customWidth="1"/>
    <col min="10245" max="10251" width="9.140625" style="27"/>
    <col min="10252" max="10253" width="11.42578125" style="27" customWidth="1"/>
    <col min="10254" max="10487" width="9.140625" style="27"/>
    <col min="10488" max="10488" width="5.5703125" style="27" customWidth="1"/>
    <col min="10489" max="10490" width="9.140625" style="27"/>
    <col min="10491" max="10491" width="12.28515625" style="27" customWidth="1"/>
    <col min="10492" max="10495" width="9.140625" style="27"/>
    <col min="10496" max="10496" width="5.28515625" style="27" customWidth="1"/>
    <col min="10497" max="10497" width="9.140625" style="27"/>
    <col min="10498" max="10498" width="6.140625" style="27" customWidth="1"/>
    <col min="10499" max="10499" width="9.140625" style="27"/>
    <col min="10500" max="10500" width="0" style="27" hidden="1" customWidth="1"/>
    <col min="10501" max="10507" width="9.140625" style="27"/>
    <col min="10508" max="10509" width="11.42578125" style="27" customWidth="1"/>
    <col min="10510" max="10743" width="9.140625" style="27"/>
    <col min="10744" max="10744" width="5.5703125" style="27" customWidth="1"/>
    <col min="10745" max="10746" width="9.140625" style="27"/>
    <col min="10747" max="10747" width="12.28515625" style="27" customWidth="1"/>
    <col min="10748" max="10751" width="9.140625" style="27"/>
    <col min="10752" max="10752" width="5.28515625" style="27" customWidth="1"/>
    <col min="10753" max="10753" width="9.140625" style="27"/>
    <col min="10754" max="10754" width="6.140625" style="27" customWidth="1"/>
    <col min="10755" max="10755" width="9.140625" style="27"/>
    <col min="10756" max="10756" width="0" style="27" hidden="1" customWidth="1"/>
    <col min="10757" max="10763" width="9.140625" style="27"/>
    <col min="10764" max="10765" width="11.42578125" style="27" customWidth="1"/>
    <col min="10766" max="10999" width="9.140625" style="27"/>
    <col min="11000" max="11000" width="5.5703125" style="27" customWidth="1"/>
    <col min="11001" max="11002" width="9.140625" style="27"/>
    <col min="11003" max="11003" width="12.28515625" style="27" customWidth="1"/>
    <col min="11004" max="11007" width="9.140625" style="27"/>
    <col min="11008" max="11008" width="5.28515625" style="27" customWidth="1"/>
    <col min="11009" max="11009" width="9.140625" style="27"/>
    <col min="11010" max="11010" width="6.140625" style="27" customWidth="1"/>
    <col min="11011" max="11011" width="9.140625" style="27"/>
    <col min="11012" max="11012" width="0" style="27" hidden="1" customWidth="1"/>
    <col min="11013" max="11019" width="9.140625" style="27"/>
    <col min="11020" max="11021" width="11.42578125" style="27" customWidth="1"/>
    <col min="11022" max="11255" width="9.140625" style="27"/>
    <col min="11256" max="11256" width="5.5703125" style="27" customWidth="1"/>
    <col min="11257" max="11258" width="9.140625" style="27"/>
    <col min="11259" max="11259" width="12.28515625" style="27" customWidth="1"/>
    <col min="11260" max="11263" width="9.140625" style="27"/>
    <col min="11264" max="11264" width="5.28515625" style="27" customWidth="1"/>
    <col min="11265" max="11265" width="9.140625" style="27"/>
    <col min="11266" max="11266" width="6.140625" style="27" customWidth="1"/>
    <col min="11267" max="11267" width="9.140625" style="27"/>
    <col min="11268" max="11268" width="0" style="27" hidden="1" customWidth="1"/>
    <col min="11269" max="11275" width="9.140625" style="27"/>
    <col min="11276" max="11277" width="11.42578125" style="27" customWidth="1"/>
    <col min="11278" max="11511" width="9.140625" style="27"/>
    <col min="11512" max="11512" width="5.5703125" style="27" customWidth="1"/>
    <col min="11513" max="11514" width="9.140625" style="27"/>
    <col min="11515" max="11515" width="12.28515625" style="27" customWidth="1"/>
    <col min="11516" max="11519" width="9.140625" style="27"/>
    <col min="11520" max="11520" width="5.28515625" style="27" customWidth="1"/>
    <col min="11521" max="11521" width="9.140625" style="27"/>
    <col min="11522" max="11522" width="6.140625" style="27" customWidth="1"/>
    <col min="11523" max="11523" width="9.140625" style="27"/>
    <col min="11524" max="11524" width="0" style="27" hidden="1" customWidth="1"/>
    <col min="11525" max="11531" width="9.140625" style="27"/>
    <col min="11532" max="11533" width="11.42578125" style="27" customWidth="1"/>
    <col min="11534" max="11767" width="9.140625" style="27"/>
    <col min="11768" max="11768" width="5.5703125" style="27" customWidth="1"/>
    <col min="11769" max="11770" width="9.140625" style="27"/>
    <col min="11771" max="11771" width="12.28515625" style="27" customWidth="1"/>
    <col min="11772" max="11775" width="9.140625" style="27"/>
    <col min="11776" max="11776" width="5.28515625" style="27" customWidth="1"/>
    <col min="11777" max="11777" width="9.140625" style="27"/>
    <col min="11778" max="11778" width="6.140625" style="27" customWidth="1"/>
    <col min="11779" max="11779" width="9.140625" style="27"/>
    <col min="11780" max="11780" width="0" style="27" hidden="1" customWidth="1"/>
    <col min="11781" max="11787" width="9.140625" style="27"/>
    <col min="11788" max="11789" width="11.42578125" style="27" customWidth="1"/>
    <col min="11790" max="12023" width="9.140625" style="27"/>
    <col min="12024" max="12024" width="5.5703125" style="27" customWidth="1"/>
    <col min="12025" max="12026" width="9.140625" style="27"/>
    <col min="12027" max="12027" width="12.28515625" style="27" customWidth="1"/>
    <col min="12028" max="12031" width="9.140625" style="27"/>
    <col min="12032" max="12032" width="5.28515625" style="27" customWidth="1"/>
    <col min="12033" max="12033" width="9.140625" style="27"/>
    <col min="12034" max="12034" width="6.140625" style="27" customWidth="1"/>
    <col min="12035" max="12035" width="9.140625" style="27"/>
    <col min="12036" max="12036" width="0" style="27" hidden="1" customWidth="1"/>
    <col min="12037" max="12043" width="9.140625" style="27"/>
    <col min="12044" max="12045" width="11.42578125" style="27" customWidth="1"/>
    <col min="12046" max="12279" width="9.140625" style="27"/>
    <col min="12280" max="12280" width="5.5703125" style="27" customWidth="1"/>
    <col min="12281" max="12282" width="9.140625" style="27"/>
    <col min="12283" max="12283" width="12.28515625" style="27" customWidth="1"/>
    <col min="12284" max="12287" width="9.140625" style="27"/>
    <col min="12288" max="12288" width="5.28515625" style="27" customWidth="1"/>
    <col min="12289" max="12289" width="9.140625" style="27"/>
    <col min="12290" max="12290" width="6.140625" style="27" customWidth="1"/>
    <col min="12291" max="12291" width="9.140625" style="27"/>
    <col min="12292" max="12292" width="0" style="27" hidden="1" customWidth="1"/>
    <col min="12293" max="12299" width="9.140625" style="27"/>
    <col min="12300" max="12301" width="11.42578125" style="27" customWidth="1"/>
    <col min="12302" max="12535" width="9.140625" style="27"/>
    <col min="12536" max="12536" width="5.5703125" style="27" customWidth="1"/>
    <col min="12537" max="12538" width="9.140625" style="27"/>
    <col min="12539" max="12539" width="12.28515625" style="27" customWidth="1"/>
    <col min="12540" max="12543" width="9.140625" style="27"/>
    <col min="12544" max="12544" width="5.28515625" style="27" customWidth="1"/>
    <col min="12545" max="12545" width="9.140625" style="27"/>
    <col min="12546" max="12546" width="6.140625" style="27" customWidth="1"/>
    <col min="12547" max="12547" width="9.140625" style="27"/>
    <col min="12548" max="12548" width="0" style="27" hidden="1" customWidth="1"/>
    <col min="12549" max="12555" width="9.140625" style="27"/>
    <col min="12556" max="12557" width="11.42578125" style="27" customWidth="1"/>
    <col min="12558" max="12791" width="9.140625" style="27"/>
    <col min="12792" max="12792" width="5.5703125" style="27" customWidth="1"/>
    <col min="12793" max="12794" width="9.140625" style="27"/>
    <col min="12795" max="12795" width="12.28515625" style="27" customWidth="1"/>
    <col min="12796" max="12799" width="9.140625" style="27"/>
    <col min="12800" max="12800" width="5.28515625" style="27" customWidth="1"/>
    <col min="12801" max="12801" width="9.140625" style="27"/>
    <col min="12802" max="12802" width="6.140625" style="27" customWidth="1"/>
    <col min="12803" max="12803" width="9.140625" style="27"/>
    <col min="12804" max="12804" width="0" style="27" hidden="1" customWidth="1"/>
    <col min="12805" max="12811" width="9.140625" style="27"/>
    <col min="12812" max="12813" width="11.42578125" style="27" customWidth="1"/>
    <col min="12814" max="13047" width="9.140625" style="27"/>
    <col min="13048" max="13048" width="5.5703125" style="27" customWidth="1"/>
    <col min="13049" max="13050" width="9.140625" style="27"/>
    <col min="13051" max="13051" width="12.28515625" style="27" customWidth="1"/>
    <col min="13052" max="13055" width="9.140625" style="27"/>
    <col min="13056" max="13056" width="5.28515625" style="27" customWidth="1"/>
    <col min="13057" max="13057" width="9.140625" style="27"/>
    <col min="13058" max="13058" width="6.140625" style="27" customWidth="1"/>
    <col min="13059" max="13059" width="9.140625" style="27"/>
    <col min="13060" max="13060" width="0" style="27" hidden="1" customWidth="1"/>
    <col min="13061" max="13067" width="9.140625" style="27"/>
    <col min="13068" max="13069" width="11.42578125" style="27" customWidth="1"/>
    <col min="13070" max="13303" width="9.140625" style="27"/>
    <col min="13304" max="13304" width="5.5703125" style="27" customWidth="1"/>
    <col min="13305" max="13306" width="9.140625" style="27"/>
    <col min="13307" max="13307" width="12.28515625" style="27" customWidth="1"/>
    <col min="13308" max="13311" width="9.140625" style="27"/>
    <col min="13312" max="13312" width="5.28515625" style="27" customWidth="1"/>
    <col min="13313" max="13313" width="9.140625" style="27"/>
    <col min="13314" max="13314" width="6.140625" style="27" customWidth="1"/>
    <col min="13315" max="13315" width="9.140625" style="27"/>
    <col min="13316" max="13316" width="0" style="27" hidden="1" customWidth="1"/>
    <col min="13317" max="13323" width="9.140625" style="27"/>
    <col min="13324" max="13325" width="11.42578125" style="27" customWidth="1"/>
    <col min="13326" max="13559" width="9.140625" style="27"/>
    <col min="13560" max="13560" width="5.5703125" style="27" customWidth="1"/>
    <col min="13561" max="13562" width="9.140625" style="27"/>
    <col min="13563" max="13563" width="12.28515625" style="27" customWidth="1"/>
    <col min="13564" max="13567" width="9.140625" style="27"/>
    <col min="13568" max="13568" width="5.28515625" style="27" customWidth="1"/>
    <col min="13569" max="13569" width="9.140625" style="27"/>
    <col min="13570" max="13570" width="6.140625" style="27" customWidth="1"/>
    <col min="13571" max="13571" width="9.140625" style="27"/>
    <col min="13572" max="13572" width="0" style="27" hidden="1" customWidth="1"/>
    <col min="13573" max="13579" width="9.140625" style="27"/>
    <col min="13580" max="13581" width="11.42578125" style="27" customWidth="1"/>
    <col min="13582" max="13815" width="9.140625" style="27"/>
    <col min="13816" max="13816" width="5.5703125" style="27" customWidth="1"/>
    <col min="13817" max="13818" width="9.140625" style="27"/>
    <col min="13819" max="13819" width="12.28515625" style="27" customWidth="1"/>
    <col min="13820" max="13823" width="9.140625" style="27"/>
    <col min="13824" max="13824" width="5.28515625" style="27" customWidth="1"/>
    <col min="13825" max="13825" width="9.140625" style="27"/>
    <col min="13826" max="13826" width="6.140625" style="27" customWidth="1"/>
    <col min="13827" max="13827" width="9.140625" style="27"/>
    <col min="13828" max="13828" width="0" style="27" hidden="1" customWidth="1"/>
    <col min="13829" max="13835" width="9.140625" style="27"/>
    <col min="13836" max="13837" width="11.42578125" style="27" customWidth="1"/>
    <col min="13838" max="14071" width="9.140625" style="27"/>
    <col min="14072" max="14072" width="5.5703125" style="27" customWidth="1"/>
    <col min="14073" max="14074" width="9.140625" style="27"/>
    <col min="14075" max="14075" width="12.28515625" style="27" customWidth="1"/>
    <col min="14076" max="14079" width="9.140625" style="27"/>
    <col min="14080" max="14080" width="5.28515625" style="27" customWidth="1"/>
    <col min="14081" max="14081" width="9.140625" style="27"/>
    <col min="14082" max="14082" width="6.140625" style="27" customWidth="1"/>
    <col min="14083" max="14083" width="9.140625" style="27"/>
    <col min="14084" max="14084" width="0" style="27" hidden="1" customWidth="1"/>
    <col min="14085" max="14091" width="9.140625" style="27"/>
    <col min="14092" max="14093" width="11.42578125" style="27" customWidth="1"/>
    <col min="14094" max="14327" width="9.140625" style="27"/>
    <col min="14328" max="14328" width="5.5703125" style="27" customWidth="1"/>
    <col min="14329" max="14330" width="9.140625" style="27"/>
    <col min="14331" max="14331" width="12.28515625" style="27" customWidth="1"/>
    <col min="14332" max="14335" width="9.140625" style="27"/>
    <col min="14336" max="14336" width="5.28515625" style="27" customWidth="1"/>
    <col min="14337" max="14337" width="9.140625" style="27"/>
    <col min="14338" max="14338" width="6.140625" style="27" customWidth="1"/>
    <col min="14339" max="14339" width="9.140625" style="27"/>
    <col min="14340" max="14340" width="0" style="27" hidden="1" customWidth="1"/>
    <col min="14341" max="14347" width="9.140625" style="27"/>
    <col min="14348" max="14349" width="11.42578125" style="27" customWidth="1"/>
    <col min="14350" max="14583" width="9.140625" style="27"/>
    <col min="14584" max="14584" width="5.5703125" style="27" customWidth="1"/>
    <col min="14585" max="14586" width="9.140625" style="27"/>
    <col min="14587" max="14587" width="12.28515625" style="27" customWidth="1"/>
    <col min="14588" max="14591" width="9.140625" style="27"/>
    <col min="14592" max="14592" width="5.28515625" style="27" customWidth="1"/>
    <col min="14593" max="14593" width="9.140625" style="27"/>
    <col min="14594" max="14594" width="6.140625" style="27" customWidth="1"/>
    <col min="14595" max="14595" width="9.140625" style="27"/>
    <col min="14596" max="14596" width="0" style="27" hidden="1" customWidth="1"/>
    <col min="14597" max="14603" width="9.140625" style="27"/>
    <col min="14604" max="14605" width="11.42578125" style="27" customWidth="1"/>
    <col min="14606" max="14839" width="9.140625" style="27"/>
    <col min="14840" max="14840" width="5.5703125" style="27" customWidth="1"/>
    <col min="14841" max="14842" width="9.140625" style="27"/>
    <col min="14843" max="14843" width="12.28515625" style="27" customWidth="1"/>
    <col min="14844" max="14847" width="9.140625" style="27"/>
    <col min="14848" max="14848" width="5.28515625" style="27" customWidth="1"/>
    <col min="14849" max="14849" width="9.140625" style="27"/>
    <col min="14850" max="14850" width="6.140625" style="27" customWidth="1"/>
    <col min="14851" max="14851" width="9.140625" style="27"/>
    <col min="14852" max="14852" width="0" style="27" hidden="1" customWidth="1"/>
    <col min="14853" max="14859" width="9.140625" style="27"/>
    <col min="14860" max="14861" width="11.42578125" style="27" customWidth="1"/>
    <col min="14862" max="15095" width="9.140625" style="27"/>
    <col min="15096" max="15096" width="5.5703125" style="27" customWidth="1"/>
    <col min="15097" max="15098" width="9.140625" style="27"/>
    <col min="15099" max="15099" width="12.28515625" style="27" customWidth="1"/>
    <col min="15100" max="15103" width="9.140625" style="27"/>
    <col min="15104" max="15104" width="5.28515625" style="27" customWidth="1"/>
    <col min="15105" max="15105" width="9.140625" style="27"/>
    <col min="15106" max="15106" width="6.140625" style="27" customWidth="1"/>
    <col min="15107" max="15107" width="9.140625" style="27"/>
    <col min="15108" max="15108" width="0" style="27" hidden="1" customWidth="1"/>
    <col min="15109" max="15115" width="9.140625" style="27"/>
    <col min="15116" max="15117" width="11.42578125" style="27" customWidth="1"/>
    <col min="15118" max="15351" width="9.140625" style="27"/>
    <col min="15352" max="15352" width="5.5703125" style="27" customWidth="1"/>
    <col min="15353" max="15354" width="9.140625" style="27"/>
    <col min="15355" max="15355" width="12.28515625" style="27" customWidth="1"/>
    <col min="15356" max="15359" width="9.140625" style="27"/>
    <col min="15360" max="15360" width="5.28515625" style="27" customWidth="1"/>
    <col min="15361" max="15361" width="9.140625" style="27"/>
    <col min="15362" max="15362" width="6.140625" style="27" customWidth="1"/>
    <col min="15363" max="15363" width="9.140625" style="27"/>
    <col min="15364" max="15364" width="0" style="27" hidden="1" customWidth="1"/>
    <col min="15365" max="15371" width="9.140625" style="27"/>
    <col min="15372" max="15373" width="11.42578125" style="27" customWidth="1"/>
    <col min="15374" max="15607" width="9.140625" style="27"/>
    <col min="15608" max="15608" width="5.5703125" style="27" customWidth="1"/>
    <col min="15609" max="15610" width="9.140625" style="27"/>
    <col min="15611" max="15611" width="12.28515625" style="27" customWidth="1"/>
    <col min="15612" max="15615" width="9.140625" style="27"/>
    <col min="15616" max="15616" width="5.28515625" style="27" customWidth="1"/>
    <col min="15617" max="15617" width="9.140625" style="27"/>
    <col min="15618" max="15618" width="6.140625" style="27" customWidth="1"/>
    <col min="15619" max="15619" width="9.140625" style="27"/>
    <col min="15620" max="15620" width="0" style="27" hidden="1" customWidth="1"/>
    <col min="15621" max="15627" width="9.140625" style="27"/>
    <col min="15628" max="15629" width="11.42578125" style="27" customWidth="1"/>
    <col min="15630" max="15863" width="9.140625" style="27"/>
    <col min="15864" max="15864" width="5.5703125" style="27" customWidth="1"/>
    <col min="15865" max="15866" width="9.140625" style="27"/>
    <col min="15867" max="15867" width="12.28515625" style="27" customWidth="1"/>
    <col min="15868" max="15871" width="9.140625" style="27"/>
    <col min="15872" max="15872" width="5.28515625" style="27" customWidth="1"/>
    <col min="15873" max="15873" width="9.140625" style="27"/>
    <col min="15874" max="15874" width="6.140625" style="27" customWidth="1"/>
    <col min="15875" max="15875" width="9.140625" style="27"/>
    <col min="15876" max="15876" width="0" style="27" hidden="1" customWidth="1"/>
    <col min="15877" max="15883" width="9.140625" style="27"/>
    <col min="15884" max="15885" width="11.42578125" style="27" customWidth="1"/>
    <col min="15886" max="16119" width="9.140625" style="27"/>
    <col min="16120" max="16120" width="5.5703125" style="27" customWidth="1"/>
    <col min="16121" max="16122" width="9.140625" style="27"/>
    <col min="16123" max="16123" width="12.28515625" style="27" customWidth="1"/>
    <col min="16124" max="16127" width="9.140625" style="27"/>
    <col min="16128" max="16128" width="5.28515625" style="27" customWidth="1"/>
    <col min="16129" max="16129" width="9.140625" style="27"/>
    <col min="16130" max="16130" width="6.140625" style="27" customWidth="1"/>
    <col min="16131" max="16131" width="9.140625" style="27"/>
    <col min="16132" max="16132" width="0" style="27" hidden="1" customWidth="1"/>
    <col min="16133" max="16139" width="9.140625" style="27"/>
    <col min="16140" max="16141" width="11.42578125" style="27" customWidth="1"/>
    <col min="16142" max="16384" width="9.140625" style="27"/>
  </cols>
  <sheetData>
    <row r="1" spans="1:19" s="3" customFormat="1" ht="12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s="3" customFormat="1" ht="14.25" customHeight="1" x14ac:dyDescent="0.2">
      <c r="A2" s="4" t="s">
        <v>118</v>
      </c>
      <c r="B2" s="2"/>
      <c r="E2" s="5"/>
      <c r="F2" s="2"/>
      <c r="G2" s="6"/>
      <c r="H2" s="6"/>
      <c r="J2" s="2"/>
      <c r="L2" s="2"/>
      <c r="M2" s="2"/>
      <c r="N2" s="2"/>
      <c r="O2" s="2"/>
      <c r="P2" s="2"/>
      <c r="Q2" s="2"/>
      <c r="R2" s="2"/>
    </row>
    <row r="3" spans="1:19" s="3" customFormat="1" ht="17.25" customHeight="1" x14ac:dyDescent="0.3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s="3" customFormat="1" ht="13.5" customHeight="1" x14ac:dyDescent="0.25">
      <c r="A4" s="8" t="s">
        <v>26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s="3" customFormat="1" ht="12.75" customHeight="1" thickBot="1" x14ac:dyDescent="0.25">
      <c r="A5" s="9" t="s">
        <v>24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s="15" customFormat="1" ht="14.25" customHeight="1" x14ac:dyDescent="0.2">
      <c r="A6" s="28" t="s">
        <v>2</v>
      </c>
      <c r="B6" s="29" t="s">
        <v>3</v>
      </c>
      <c r="C6" s="29" t="s">
        <v>4</v>
      </c>
      <c r="D6" s="30" t="s">
        <v>5</v>
      </c>
      <c r="E6" s="30" t="s">
        <v>6</v>
      </c>
      <c r="F6" s="30" t="s">
        <v>7</v>
      </c>
      <c r="G6" s="30" t="s">
        <v>8</v>
      </c>
      <c r="H6" s="29" t="s">
        <v>9</v>
      </c>
      <c r="I6" s="29" t="s">
        <v>10</v>
      </c>
      <c r="J6" s="29" t="s">
        <v>11</v>
      </c>
      <c r="K6" s="30" t="s">
        <v>12</v>
      </c>
      <c r="L6" s="30" t="s">
        <v>13</v>
      </c>
      <c r="M6" s="31" t="s">
        <v>14</v>
      </c>
      <c r="N6" s="32" t="s">
        <v>15</v>
      </c>
      <c r="O6" s="33" t="s">
        <v>16</v>
      </c>
      <c r="P6" s="29" t="s">
        <v>17</v>
      </c>
      <c r="Q6" s="29"/>
      <c r="R6" s="29"/>
      <c r="S6" s="34" t="s">
        <v>18</v>
      </c>
    </row>
    <row r="7" spans="1:19" s="15" customFormat="1" ht="15.75" customHeight="1" x14ac:dyDescent="0.2">
      <c r="A7" s="35"/>
      <c r="B7" s="11"/>
      <c r="C7" s="11"/>
      <c r="D7" s="10"/>
      <c r="E7" s="10"/>
      <c r="F7" s="10"/>
      <c r="G7" s="10"/>
      <c r="H7" s="11"/>
      <c r="I7" s="11"/>
      <c r="J7" s="11"/>
      <c r="K7" s="11"/>
      <c r="L7" s="11"/>
      <c r="M7" s="12"/>
      <c r="N7" s="13"/>
      <c r="O7" s="14"/>
      <c r="P7" s="14" t="s">
        <v>19</v>
      </c>
      <c r="Q7" s="10" t="s">
        <v>20</v>
      </c>
      <c r="R7" s="10" t="s">
        <v>21</v>
      </c>
      <c r="S7" s="36"/>
    </row>
    <row r="8" spans="1:19" s="15" customFormat="1" ht="9.75" customHeight="1" x14ac:dyDescent="0.2">
      <c r="A8" s="35"/>
      <c r="B8" s="11"/>
      <c r="C8" s="11"/>
      <c r="D8" s="10"/>
      <c r="E8" s="10"/>
      <c r="F8" s="10"/>
      <c r="G8" s="10"/>
      <c r="H8" s="11"/>
      <c r="I8" s="11"/>
      <c r="J8" s="11"/>
      <c r="K8" s="11"/>
      <c r="L8" s="11"/>
      <c r="M8" s="12"/>
      <c r="N8" s="13"/>
      <c r="O8" s="14"/>
      <c r="P8" s="14"/>
      <c r="Q8" s="10"/>
      <c r="R8" s="10"/>
      <c r="S8" s="36"/>
    </row>
    <row r="9" spans="1:19" s="16" customFormat="1" ht="12" thickBot="1" x14ac:dyDescent="0.25">
      <c r="A9" s="48">
        <v>1</v>
      </c>
      <c r="B9" s="49">
        <v>2</v>
      </c>
      <c r="C9" s="49">
        <v>3</v>
      </c>
      <c r="D9" s="49">
        <v>4</v>
      </c>
      <c r="E9" s="49">
        <v>5</v>
      </c>
      <c r="F9" s="49">
        <v>6</v>
      </c>
      <c r="G9" s="49">
        <v>7</v>
      </c>
      <c r="H9" s="49">
        <v>8</v>
      </c>
      <c r="I9" s="49">
        <v>9</v>
      </c>
      <c r="J9" s="49">
        <v>10</v>
      </c>
      <c r="K9" s="49">
        <v>11</v>
      </c>
      <c r="L9" s="49">
        <v>12</v>
      </c>
      <c r="M9" s="49"/>
      <c r="N9" s="49">
        <v>13</v>
      </c>
      <c r="O9" s="49">
        <v>14</v>
      </c>
      <c r="P9" s="49">
        <v>15</v>
      </c>
      <c r="Q9" s="49">
        <v>16</v>
      </c>
      <c r="R9" s="49">
        <v>17</v>
      </c>
      <c r="S9" s="50">
        <v>18</v>
      </c>
    </row>
    <row r="10" spans="1:19" s="15" customFormat="1" ht="11.25" x14ac:dyDescent="0.2">
      <c r="A10" s="39">
        <v>1</v>
      </c>
      <c r="B10" s="40" t="s">
        <v>27</v>
      </c>
      <c r="C10" s="40" t="s">
        <v>28</v>
      </c>
      <c r="D10" s="41" t="s">
        <v>29</v>
      </c>
      <c r="E10" s="41" t="s">
        <v>30</v>
      </c>
      <c r="F10" s="40" t="s">
        <v>31</v>
      </c>
      <c r="G10" s="41" t="s">
        <v>32</v>
      </c>
      <c r="H10" s="42" t="s">
        <v>33</v>
      </c>
      <c r="I10" s="43">
        <v>3.5</v>
      </c>
      <c r="J10" s="44">
        <f>M10*I10</f>
        <v>61939.5</v>
      </c>
      <c r="K10" s="45">
        <v>1</v>
      </c>
      <c r="L10" s="44">
        <f>J10*K10</f>
        <v>61939.5</v>
      </c>
      <c r="M10" s="46">
        <v>17697</v>
      </c>
      <c r="N10" s="45">
        <v>1</v>
      </c>
      <c r="O10" s="44">
        <f>L10*N10</f>
        <v>61939.5</v>
      </c>
      <c r="P10" s="44">
        <f>L10*1*0.1</f>
        <v>6193.9500000000007</v>
      </c>
      <c r="Q10" s="44"/>
      <c r="R10" s="44"/>
      <c r="S10" s="47">
        <f t="array" ref="S10">SUM(ROUND(O10:R10,0))</f>
        <v>68134</v>
      </c>
    </row>
    <row r="11" spans="1:19" s="15" customFormat="1" ht="11.25" x14ac:dyDescent="0.2">
      <c r="A11" s="37">
        <v>2</v>
      </c>
      <c r="B11" s="17" t="s">
        <v>34</v>
      </c>
      <c r="C11" s="17" t="s">
        <v>23</v>
      </c>
      <c r="D11" s="18" t="s">
        <v>35</v>
      </c>
      <c r="E11" s="18">
        <v>2</v>
      </c>
      <c r="F11" s="17" t="s">
        <v>36</v>
      </c>
      <c r="G11" s="18" t="s">
        <v>32</v>
      </c>
      <c r="H11" s="19" t="s">
        <v>37</v>
      </c>
      <c r="I11" s="20">
        <v>4.71</v>
      </c>
      <c r="J11" s="21">
        <f t="shared" ref="J11:J46" si="0">M11*I11</f>
        <v>83352.87</v>
      </c>
      <c r="K11" s="22">
        <v>1</v>
      </c>
      <c r="L11" s="21">
        <f t="shared" ref="L11:L46" si="1">J11*K11</f>
        <v>83352.87</v>
      </c>
      <c r="M11" s="23">
        <v>17697</v>
      </c>
      <c r="N11" s="22">
        <v>1.5</v>
      </c>
      <c r="O11" s="21">
        <f>L11*N11</f>
        <v>125029.30499999999</v>
      </c>
      <c r="P11" s="21">
        <f>L11*1.5*0.1</f>
        <v>12502.9305</v>
      </c>
      <c r="Q11" s="21"/>
      <c r="R11" s="21"/>
      <c r="S11" s="38">
        <f t="array" ref="S11">SUM(ROUND(O11:R11,0))</f>
        <v>137532</v>
      </c>
    </row>
    <row r="12" spans="1:19" s="15" customFormat="1" ht="11.25" x14ac:dyDescent="0.2">
      <c r="A12" s="37">
        <v>3</v>
      </c>
      <c r="B12" s="17" t="s">
        <v>38</v>
      </c>
      <c r="C12" s="17" t="s">
        <v>39</v>
      </c>
      <c r="D12" s="18" t="s">
        <v>35</v>
      </c>
      <c r="E12" s="18" t="s">
        <v>30</v>
      </c>
      <c r="F12" s="17" t="s">
        <v>40</v>
      </c>
      <c r="G12" s="18" t="s">
        <v>32</v>
      </c>
      <c r="H12" s="19" t="s">
        <v>37</v>
      </c>
      <c r="I12" s="20">
        <v>4.71</v>
      </c>
      <c r="J12" s="21">
        <f t="shared" si="0"/>
        <v>83352.87</v>
      </c>
      <c r="K12" s="22">
        <v>1</v>
      </c>
      <c r="L12" s="21">
        <f t="shared" si="1"/>
        <v>83352.87</v>
      </c>
      <c r="M12" s="23">
        <v>17697</v>
      </c>
      <c r="N12" s="22">
        <v>1</v>
      </c>
      <c r="O12" s="21">
        <f>L12*N12</f>
        <v>83352.87</v>
      </c>
      <c r="P12" s="21">
        <f>L12*1*0.1</f>
        <v>8335.2870000000003</v>
      </c>
      <c r="Q12" s="21"/>
      <c r="R12" s="21"/>
      <c r="S12" s="38">
        <f t="array" ref="S12">SUM(ROUND(O12:R12,0))</f>
        <v>91688</v>
      </c>
    </row>
    <row r="13" spans="1:19" s="15" customFormat="1" ht="11.25" x14ac:dyDescent="0.2">
      <c r="A13" s="37">
        <v>4</v>
      </c>
      <c r="B13" s="17" t="s">
        <v>41</v>
      </c>
      <c r="C13" s="17" t="s">
        <v>42</v>
      </c>
      <c r="D13" s="18" t="s">
        <v>35</v>
      </c>
      <c r="E13" s="18" t="s">
        <v>30</v>
      </c>
      <c r="F13" s="17" t="s">
        <v>43</v>
      </c>
      <c r="G13" s="18" t="s">
        <v>44</v>
      </c>
      <c r="H13" s="19" t="s">
        <v>45</v>
      </c>
      <c r="I13" s="20">
        <v>3.16</v>
      </c>
      <c r="J13" s="21">
        <f t="shared" si="0"/>
        <v>55922.520000000004</v>
      </c>
      <c r="K13" s="22">
        <v>1</v>
      </c>
      <c r="L13" s="21">
        <f t="shared" si="1"/>
        <v>55922.520000000004</v>
      </c>
      <c r="M13" s="23">
        <v>17697</v>
      </c>
      <c r="N13" s="22">
        <v>1</v>
      </c>
      <c r="O13" s="21">
        <f>L13*N13</f>
        <v>55922.520000000004</v>
      </c>
      <c r="P13" s="21">
        <f>L13*1*0.1</f>
        <v>5592.2520000000004</v>
      </c>
      <c r="Q13" s="21"/>
      <c r="R13" s="21"/>
      <c r="S13" s="38">
        <f t="array" ref="S13">SUM(ROUND(O13:R13,0))</f>
        <v>61515</v>
      </c>
    </row>
    <row r="14" spans="1:19" s="15" customFormat="1" ht="11.25" x14ac:dyDescent="0.2">
      <c r="A14" s="37">
        <v>5</v>
      </c>
      <c r="B14" s="17" t="s">
        <v>46</v>
      </c>
      <c r="C14" s="17" t="s">
        <v>47</v>
      </c>
      <c r="D14" s="18" t="s">
        <v>29</v>
      </c>
      <c r="E14" s="18" t="s">
        <v>30</v>
      </c>
      <c r="F14" s="17" t="s">
        <v>48</v>
      </c>
      <c r="G14" s="18" t="s">
        <v>49</v>
      </c>
      <c r="H14" s="19" t="s">
        <v>50</v>
      </c>
      <c r="I14" s="20">
        <v>3.73</v>
      </c>
      <c r="J14" s="21">
        <f t="shared" si="0"/>
        <v>66009.81</v>
      </c>
      <c r="K14" s="22">
        <v>1</v>
      </c>
      <c r="L14" s="21">
        <f t="shared" si="1"/>
        <v>66009.81</v>
      </c>
      <c r="M14" s="23">
        <v>17697</v>
      </c>
      <c r="N14" s="22">
        <v>1</v>
      </c>
      <c r="O14" s="21">
        <f>L14*N14</f>
        <v>66009.81</v>
      </c>
      <c r="P14" s="21">
        <f>L14*1*0.1</f>
        <v>6600.9809999999998</v>
      </c>
      <c r="Q14" s="21">
        <f>M14*0.3</f>
        <v>5309.0999999999995</v>
      </c>
      <c r="R14" s="21"/>
      <c r="S14" s="38">
        <f t="array" ref="S14">SUM(ROUND(O14:R14,0))</f>
        <v>77920</v>
      </c>
    </row>
    <row r="15" spans="1:19" s="15" customFormat="1" ht="11.25" x14ac:dyDescent="0.2">
      <c r="A15" s="37">
        <v>6</v>
      </c>
      <c r="B15" s="17" t="s">
        <v>46</v>
      </c>
      <c r="C15" s="17" t="s">
        <v>47</v>
      </c>
      <c r="D15" s="18" t="s">
        <v>29</v>
      </c>
      <c r="E15" s="18" t="s">
        <v>30</v>
      </c>
      <c r="F15" s="17" t="s">
        <v>48</v>
      </c>
      <c r="G15" s="18" t="s">
        <v>49</v>
      </c>
      <c r="H15" s="19" t="s">
        <v>50</v>
      </c>
      <c r="I15" s="20">
        <v>3.73</v>
      </c>
      <c r="J15" s="21">
        <f t="shared" si="0"/>
        <v>66009.81</v>
      </c>
      <c r="K15" s="22">
        <v>1</v>
      </c>
      <c r="L15" s="21">
        <f t="shared" si="1"/>
        <v>66009.81</v>
      </c>
      <c r="M15" s="23">
        <v>17697</v>
      </c>
      <c r="N15" s="22">
        <v>0.5</v>
      </c>
      <c r="O15" s="21">
        <f>L15*N15</f>
        <v>33004.904999999999</v>
      </c>
      <c r="P15" s="21">
        <f>L15*0.5*0.1</f>
        <v>3300.4904999999999</v>
      </c>
      <c r="Q15" s="21">
        <f>M15*0.3*0.5</f>
        <v>2654.5499999999997</v>
      </c>
      <c r="R15" s="21"/>
      <c r="S15" s="38">
        <f t="array" ref="S15">SUM(ROUND(O15:R15,0))</f>
        <v>38960</v>
      </c>
    </row>
    <row r="16" spans="1:19" s="15" customFormat="1" ht="11.25" x14ac:dyDescent="0.2">
      <c r="A16" s="37">
        <v>7</v>
      </c>
      <c r="B16" s="17" t="s">
        <v>51</v>
      </c>
      <c r="C16" s="17" t="s">
        <v>52</v>
      </c>
      <c r="D16" s="18" t="s">
        <v>29</v>
      </c>
      <c r="E16" s="18" t="s">
        <v>30</v>
      </c>
      <c r="F16" s="17" t="s">
        <v>53</v>
      </c>
      <c r="G16" s="18" t="s">
        <v>49</v>
      </c>
      <c r="H16" s="19" t="s">
        <v>50</v>
      </c>
      <c r="I16" s="20">
        <v>3.32</v>
      </c>
      <c r="J16" s="21">
        <f t="shared" si="0"/>
        <v>58754.039999999994</v>
      </c>
      <c r="K16" s="22">
        <v>1</v>
      </c>
      <c r="L16" s="21">
        <f t="shared" si="1"/>
        <v>58754.039999999994</v>
      </c>
      <c r="M16" s="23">
        <v>17697</v>
      </c>
      <c r="N16" s="22">
        <v>0.5</v>
      </c>
      <c r="O16" s="21">
        <f>L16*N16</f>
        <v>29377.019999999997</v>
      </c>
      <c r="P16" s="21">
        <f>L16*0.5*0.1</f>
        <v>2937.7019999999998</v>
      </c>
      <c r="Q16" s="21"/>
      <c r="R16" s="21"/>
      <c r="S16" s="38">
        <f t="array" ref="S16">SUM(ROUND(O16:R16,0))</f>
        <v>32315</v>
      </c>
    </row>
    <row r="17" spans="1:19" s="15" customFormat="1" ht="11.25" x14ac:dyDescent="0.2">
      <c r="A17" s="37">
        <v>8</v>
      </c>
      <c r="B17" s="17" t="s">
        <v>54</v>
      </c>
      <c r="C17" s="17" t="s">
        <v>55</v>
      </c>
      <c r="D17" s="18" t="s">
        <v>35</v>
      </c>
      <c r="E17" s="18" t="s">
        <v>30</v>
      </c>
      <c r="F17" s="17" t="s">
        <v>56</v>
      </c>
      <c r="G17" s="18" t="s">
        <v>44</v>
      </c>
      <c r="H17" s="19" t="s">
        <v>45</v>
      </c>
      <c r="I17" s="20">
        <v>3.29</v>
      </c>
      <c r="J17" s="21">
        <f t="shared" si="0"/>
        <v>58223.13</v>
      </c>
      <c r="K17" s="22">
        <v>1</v>
      </c>
      <c r="L17" s="21">
        <f t="shared" si="1"/>
        <v>58223.13</v>
      </c>
      <c r="M17" s="23">
        <v>17697</v>
      </c>
      <c r="N17" s="22">
        <v>1.1499999999999999</v>
      </c>
      <c r="O17" s="21">
        <f>L17*N17</f>
        <v>66956.599499999997</v>
      </c>
      <c r="P17" s="21">
        <f>L17*1.15*0.1</f>
        <v>6695.6599500000002</v>
      </c>
      <c r="Q17" s="21">
        <f>M17*0.3*1.15</f>
        <v>6105.4649999999992</v>
      </c>
      <c r="R17" s="21"/>
      <c r="S17" s="38">
        <f t="array" ref="S17">SUM(ROUND(O17:R17,0))</f>
        <v>79758</v>
      </c>
    </row>
    <row r="18" spans="1:19" s="15" customFormat="1" ht="11.25" x14ac:dyDescent="0.2">
      <c r="A18" s="37">
        <v>9</v>
      </c>
      <c r="B18" s="17" t="s">
        <v>57</v>
      </c>
      <c r="C18" s="17" t="s">
        <v>55</v>
      </c>
      <c r="D18" s="18" t="s">
        <v>29</v>
      </c>
      <c r="E18" s="18" t="s">
        <v>30</v>
      </c>
      <c r="F18" s="17" t="s">
        <v>58</v>
      </c>
      <c r="G18" s="18" t="s">
        <v>44</v>
      </c>
      <c r="H18" s="19" t="s">
        <v>45</v>
      </c>
      <c r="I18" s="20">
        <v>3.25</v>
      </c>
      <c r="J18" s="21">
        <f t="shared" si="0"/>
        <v>57515.25</v>
      </c>
      <c r="K18" s="22">
        <v>1</v>
      </c>
      <c r="L18" s="21">
        <f t="shared" si="1"/>
        <v>57515.25</v>
      </c>
      <c r="M18" s="23">
        <v>17697</v>
      </c>
      <c r="N18" s="22">
        <v>1.1499999999999999</v>
      </c>
      <c r="O18" s="21">
        <f>L18*N18</f>
        <v>66142.537499999991</v>
      </c>
      <c r="P18" s="21">
        <f>L18*1.15*0.1</f>
        <v>6614.2537499999999</v>
      </c>
      <c r="Q18" s="21">
        <f>M18*N18*0.3</f>
        <v>6105.4649999999992</v>
      </c>
      <c r="R18" s="21"/>
      <c r="S18" s="38">
        <f t="array" ref="S18">SUM(ROUND(O18:R18,0))</f>
        <v>78862</v>
      </c>
    </row>
    <row r="19" spans="1:19" s="15" customFormat="1" ht="11.25" x14ac:dyDescent="0.2">
      <c r="A19" s="37">
        <v>10</v>
      </c>
      <c r="B19" s="17" t="s">
        <v>59</v>
      </c>
      <c r="C19" s="17" t="s">
        <v>55</v>
      </c>
      <c r="D19" s="18" t="s">
        <v>29</v>
      </c>
      <c r="E19" s="18" t="s">
        <v>30</v>
      </c>
      <c r="F19" s="17" t="s">
        <v>60</v>
      </c>
      <c r="G19" s="18" t="s">
        <v>44</v>
      </c>
      <c r="H19" s="19" t="s">
        <v>45</v>
      </c>
      <c r="I19" s="20">
        <v>3.16</v>
      </c>
      <c r="J19" s="21">
        <f t="shared" si="0"/>
        <v>55922.520000000004</v>
      </c>
      <c r="K19" s="22">
        <v>1</v>
      </c>
      <c r="L19" s="21">
        <f t="shared" si="1"/>
        <v>55922.520000000004</v>
      </c>
      <c r="M19" s="23">
        <v>17697</v>
      </c>
      <c r="N19" s="22">
        <v>1.1499999999999999</v>
      </c>
      <c r="O19" s="21">
        <f>L19*N19</f>
        <v>64310.898000000001</v>
      </c>
      <c r="P19" s="21">
        <f>L19*1.15*0.1</f>
        <v>6431.0898000000007</v>
      </c>
      <c r="Q19" s="21">
        <f>M19*N19*0.3</f>
        <v>6105.4649999999992</v>
      </c>
      <c r="R19" s="21"/>
      <c r="S19" s="38">
        <f t="array" ref="S19">SUM(ROUND(O19:R19,0))</f>
        <v>76847</v>
      </c>
    </row>
    <row r="20" spans="1:19" s="15" customFormat="1" ht="11.25" x14ac:dyDescent="0.2">
      <c r="A20" s="37">
        <v>11</v>
      </c>
      <c r="B20" s="17" t="s">
        <v>61</v>
      </c>
      <c r="C20" s="17" t="s">
        <v>55</v>
      </c>
      <c r="D20" s="18" t="s">
        <v>29</v>
      </c>
      <c r="E20" s="18" t="s">
        <v>30</v>
      </c>
      <c r="F20" s="17" t="s">
        <v>62</v>
      </c>
      <c r="G20" s="18" t="s">
        <v>44</v>
      </c>
      <c r="H20" s="19" t="s">
        <v>45</v>
      </c>
      <c r="I20" s="20">
        <v>3.12</v>
      </c>
      <c r="J20" s="21">
        <f t="shared" si="0"/>
        <v>55214.64</v>
      </c>
      <c r="K20" s="22">
        <v>1</v>
      </c>
      <c r="L20" s="21">
        <f t="shared" si="1"/>
        <v>55214.64</v>
      </c>
      <c r="M20" s="23">
        <v>17697</v>
      </c>
      <c r="N20" s="22">
        <v>1.1499999999999999</v>
      </c>
      <c r="O20" s="21">
        <f>L20*N20</f>
        <v>63496.835999999996</v>
      </c>
      <c r="P20" s="21">
        <f>L20*1.15*0.1</f>
        <v>6349.6836000000003</v>
      </c>
      <c r="Q20" s="21">
        <f>M20*N20*0.3</f>
        <v>6105.4649999999992</v>
      </c>
      <c r="R20" s="21"/>
      <c r="S20" s="38">
        <f t="array" ref="S20">SUM(ROUND(O20:R20,0))</f>
        <v>75952</v>
      </c>
    </row>
    <row r="21" spans="1:19" s="15" customFormat="1" ht="11.25" x14ac:dyDescent="0.2">
      <c r="A21" s="37">
        <v>12</v>
      </c>
      <c r="B21" s="17" t="s">
        <v>63</v>
      </c>
      <c r="C21" s="17" t="s">
        <v>55</v>
      </c>
      <c r="D21" s="18" t="s">
        <v>29</v>
      </c>
      <c r="E21" s="18" t="s">
        <v>30</v>
      </c>
      <c r="F21" s="17" t="s">
        <v>64</v>
      </c>
      <c r="G21" s="18" t="s">
        <v>44</v>
      </c>
      <c r="H21" s="19" t="s">
        <v>45</v>
      </c>
      <c r="I21" s="20">
        <v>3.12</v>
      </c>
      <c r="J21" s="21">
        <f t="shared" si="0"/>
        <v>55214.64</v>
      </c>
      <c r="K21" s="22">
        <v>1</v>
      </c>
      <c r="L21" s="21">
        <f t="shared" si="1"/>
        <v>55214.64</v>
      </c>
      <c r="M21" s="23">
        <v>17697</v>
      </c>
      <c r="N21" s="22">
        <v>1.1499999999999999</v>
      </c>
      <c r="O21" s="21">
        <f>L21*N21</f>
        <v>63496.835999999996</v>
      </c>
      <c r="P21" s="21">
        <f>L21*1.15*0.1</f>
        <v>6349.6836000000003</v>
      </c>
      <c r="Q21" s="21">
        <f>M21*N21*0.3</f>
        <v>6105.4649999999992</v>
      </c>
      <c r="R21" s="21"/>
      <c r="S21" s="38">
        <f t="array" ref="S21">SUM(ROUND(O21:R21,0))</f>
        <v>75952</v>
      </c>
    </row>
    <row r="22" spans="1:19" s="15" customFormat="1" ht="11.25" x14ac:dyDescent="0.2">
      <c r="A22" s="37">
        <v>13</v>
      </c>
      <c r="B22" s="17" t="s">
        <v>65</v>
      </c>
      <c r="C22" s="17" t="s">
        <v>55</v>
      </c>
      <c r="D22" s="18" t="s">
        <v>29</v>
      </c>
      <c r="E22" s="18" t="s">
        <v>30</v>
      </c>
      <c r="F22" s="17" t="s">
        <v>66</v>
      </c>
      <c r="G22" s="18" t="s">
        <v>44</v>
      </c>
      <c r="H22" s="19" t="s">
        <v>45</v>
      </c>
      <c r="I22" s="20">
        <v>3.04</v>
      </c>
      <c r="J22" s="21">
        <f t="shared" si="0"/>
        <v>53798.879999999997</v>
      </c>
      <c r="K22" s="22">
        <v>1</v>
      </c>
      <c r="L22" s="21">
        <f t="shared" si="1"/>
        <v>53798.879999999997</v>
      </c>
      <c r="M22" s="23">
        <v>17697</v>
      </c>
      <c r="N22" s="22">
        <v>1.1499999999999999</v>
      </c>
      <c r="O22" s="21">
        <f>L22*N22</f>
        <v>61868.711999999992</v>
      </c>
      <c r="P22" s="21">
        <f>L22*1.15*0.1</f>
        <v>6186.8711999999996</v>
      </c>
      <c r="Q22" s="21">
        <f>M22*N22*0.3</f>
        <v>6105.4649999999992</v>
      </c>
      <c r="R22" s="21"/>
      <c r="S22" s="38">
        <f t="array" ref="S22">SUM(ROUND(O22:R22,0))</f>
        <v>74161</v>
      </c>
    </row>
    <row r="23" spans="1:19" s="15" customFormat="1" ht="11.25" x14ac:dyDescent="0.2">
      <c r="A23" s="37">
        <v>14</v>
      </c>
      <c r="B23" s="17" t="s">
        <v>67</v>
      </c>
      <c r="C23" s="17" t="s">
        <v>55</v>
      </c>
      <c r="D23" s="18" t="s">
        <v>29</v>
      </c>
      <c r="E23" s="18" t="s">
        <v>30</v>
      </c>
      <c r="F23" s="17" t="s">
        <v>68</v>
      </c>
      <c r="G23" s="18" t="s">
        <v>44</v>
      </c>
      <c r="H23" s="19" t="s">
        <v>45</v>
      </c>
      <c r="I23" s="20">
        <v>3.04</v>
      </c>
      <c r="J23" s="21">
        <f t="shared" si="0"/>
        <v>53798.879999999997</v>
      </c>
      <c r="K23" s="22">
        <v>1</v>
      </c>
      <c r="L23" s="21">
        <f t="shared" si="1"/>
        <v>53798.879999999997</v>
      </c>
      <c r="M23" s="23">
        <v>17697</v>
      </c>
      <c r="N23" s="22">
        <v>1.1499999999999999</v>
      </c>
      <c r="O23" s="21">
        <f>L23*N23</f>
        <v>61868.711999999992</v>
      </c>
      <c r="P23" s="21">
        <f>L23*1.15*0.1</f>
        <v>6186.8711999999996</v>
      </c>
      <c r="Q23" s="21">
        <f>M23*N23*0.3</f>
        <v>6105.4649999999992</v>
      </c>
      <c r="R23" s="21"/>
      <c r="S23" s="38">
        <f t="array" ref="S23">SUM(ROUND(O23:R23,0))</f>
        <v>74161</v>
      </c>
    </row>
    <row r="24" spans="1:19" s="15" customFormat="1" ht="11.25" x14ac:dyDescent="0.2">
      <c r="A24" s="37">
        <v>15</v>
      </c>
      <c r="B24" s="17" t="s">
        <v>69</v>
      </c>
      <c r="C24" s="17" t="s">
        <v>55</v>
      </c>
      <c r="D24" s="18" t="s">
        <v>29</v>
      </c>
      <c r="E24" s="18" t="s">
        <v>30</v>
      </c>
      <c r="F24" s="17" t="s">
        <v>70</v>
      </c>
      <c r="G24" s="18" t="s">
        <v>44</v>
      </c>
      <c r="H24" s="19" t="s">
        <v>45</v>
      </c>
      <c r="I24" s="20">
        <v>3.04</v>
      </c>
      <c r="J24" s="21">
        <f t="shared" si="0"/>
        <v>53798.879999999997</v>
      </c>
      <c r="K24" s="22">
        <v>1</v>
      </c>
      <c r="L24" s="21">
        <f t="shared" si="1"/>
        <v>53798.879999999997</v>
      </c>
      <c r="M24" s="23">
        <v>17697</v>
      </c>
      <c r="N24" s="22">
        <v>1.1499999999999999</v>
      </c>
      <c r="O24" s="21">
        <f>L24*N24</f>
        <v>61868.711999999992</v>
      </c>
      <c r="P24" s="21">
        <f>L24*1.15*0.1</f>
        <v>6186.8711999999996</v>
      </c>
      <c r="Q24" s="21">
        <f>M24*N24*0.3</f>
        <v>6105.4649999999992</v>
      </c>
      <c r="R24" s="21"/>
      <c r="S24" s="38">
        <f t="array" ref="S24">SUM(ROUND(O24:R24,0))</f>
        <v>74161</v>
      </c>
    </row>
    <row r="25" spans="1:19" s="15" customFormat="1" ht="11.25" x14ac:dyDescent="0.2">
      <c r="A25" s="37">
        <v>16</v>
      </c>
      <c r="B25" s="17" t="s">
        <v>71</v>
      </c>
      <c r="C25" s="17" t="s">
        <v>55</v>
      </c>
      <c r="D25" s="18" t="s">
        <v>29</v>
      </c>
      <c r="E25" s="18" t="s">
        <v>30</v>
      </c>
      <c r="F25" s="17" t="s">
        <v>72</v>
      </c>
      <c r="G25" s="18" t="s">
        <v>44</v>
      </c>
      <c r="H25" s="19" t="s">
        <v>45</v>
      </c>
      <c r="I25" s="20">
        <v>2.94</v>
      </c>
      <c r="J25" s="21">
        <f t="shared" si="0"/>
        <v>52029.18</v>
      </c>
      <c r="K25" s="22">
        <v>1</v>
      </c>
      <c r="L25" s="21">
        <f t="shared" si="1"/>
        <v>52029.18</v>
      </c>
      <c r="M25" s="23">
        <v>17697</v>
      </c>
      <c r="N25" s="22">
        <v>1.1499999999999999</v>
      </c>
      <c r="O25" s="21">
        <f>L25*N25</f>
        <v>59833.556999999993</v>
      </c>
      <c r="P25" s="21">
        <f>L25*1.15*0.1</f>
        <v>5983.3557000000001</v>
      </c>
      <c r="Q25" s="21">
        <f>M25*N25*0.3</f>
        <v>6105.4649999999992</v>
      </c>
      <c r="R25" s="21"/>
      <c r="S25" s="38">
        <f t="array" ref="S25">SUM(ROUND(O25:R25,0))</f>
        <v>71922</v>
      </c>
    </row>
    <row r="26" spans="1:19" s="15" customFormat="1" ht="11.25" x14ac:dyDescent="0.2">
      <c r="A26" s="37">
        <v>17</v>
      </c>
      <c r="B26" s="17" t="s">
        <v>73</v>
      </c>
      <c r="C26" s="17" t="s">
        <v>55</v>
      </c>
      <c r="D26" s="18" t="s">
        <v>29</v>
      </c>
      <c r="E26" s="18" t="s">
        <v>30</v>
      </c>
      <c r="F26" s="17" t="s">
        <v>74</v>
      </c>
      <c r="G26" s="18" t="s">
        <v>44</v>
      </c>
      <c r="H26" s="19" t="s">
        <v>45</v>
      </c>
      <c r="I26" s="20">
        <v>2.94</v>
      </c>
      <c r="J26" s="21">
        <f t="shared" si="0"/>
        <v>52029.18</v>
      </c>
      <c r="K26" s="22">
        <v>1</v>
      </c>
      <c r="L26" s="21">
        <f t="shared" si="1"/>
        <v>52029.18</v>
      </c>
      <c r="M26" s="23">
        <v>17697</v>
      </c>
      <c r="N26" s="22">
        <v>1.1499999999999999</v>
      </c>
      <c r="O26" s="21">
        <f>L26*N26</f>
        <v>59833.556999999993</v>
      </c>
      <c r="P26" s="21">
        <f>L26*1.15*0.1</f>
        <v>5983.3557000000001</v>
      </c>
      <c r="Q26" s="21">
        <f>M26*N26*0.3</f>
        <v>6105.4649999999992</v>
      </c>
      <c r="R26" s="21"/>
      <c r="S26" s="38">
        <f t="array" ref="S26">SUM(ROUND(O26:R26,0))</f>
        <v>71922</v>
      </c>
    </row>
    <row r="27" spans="1:19" s="15" customFormat="1" ht="11.25" x14ac:dyDescent="0.2">
      <c r="A27" s="37">
        <v>18</v>
      </c>
      <c r="B27" s="17" t="s">
        <v>75</v>
      </c>
      <c r="C27" s="17" t="s">
        <v>55</v>
      </c>
      <c r="D27" s="18" t="s">
        <v>29</v>
      </c>
      <c r="E27" s="18" t="s">
        <v>30</v>
      </c>
      <c r="F27" s="17" t="s">
        <v>76</v>
      </c>
      <c r="G27" s="18" t="s">
        <v>44</v>
      </c>
      <c r="H27" s="19" t="s">
        <v>45</v>
      </c>
      <c r="I27" s="20">
        <v>2.94</v>
      </c>
      <c r="J27" s="21">
        <f t="shared" si="0"/>
        <v>52029.18</v>
      </c>
      <c r="K27" s="22">
        <v>1</v>
      </c>
      <c r="L27" s="21">
        <f t="shared" si="1"/>
        <v>52029.18</v>
      </c>
      <c r="M27" s="23">
        <v>17697</v>
      </c>
      <c r="N27" s="22">
        <v>1.1499999999999999</v>
      </c>
      <c r="O27" s="21">
        <f>L27*N27</f>
        <v>59833.556999999993</v>
      </c>
      <c r="P27" s="21">
        <f>L27*1.15*0.1</f>
        <v>5983.3557000000001</v>
      </c>
      <c r="Q27" s="21">
        <f>M27*N27*0.3</f>
        <v>6105.4649999999992</v>
      </c>
      <c r="R27" s="21"/>
      <c r="S27" s="38">
        <f t="array" ref="S27">SUM(ROUND(O27:R27,0))</f>
        <v>71922</v>
      </c>
    </row>
    <row r="28" spans="1:19" s="15" customFormat="1" ht="11.25" x14ac:dyDescent="0.2">
      <c r="A28" s="37">
        <v>19</v>
      </c>
      <c r="B28" s="17" t="s">
        <v>77</v>
      </c>
      <c r="C28" s="17" t="s">
        <v>78</v>
      </c>
      <c r="D28" s="18" t="s">
        <v>29</v>
      </c>
      <c r="E28" s="18" t="s">
        <v>30</v>
      </c>
      <c r="F28" s="17" t="s">
        <v>79</v>
      </c>
      <c r="G28" s="18">
        <v>6</v>
      </c>
      <c r="H28" s="19" t="s">
        <v>80</v>
      </c>
      <c r="I28" s="20">
        <v>2.96</v>
      </c>
      <c r="J28" s="21">
        <f t="shared" si="0"/>
        <v>52383.12</v>
      </c>
      <c r="K28" s="22">
        <v>1</v>
      </c>
      <c r="L28" s="21">
        <f t="shared" si="1"/>
        <v>52383.12</v>
      </c>
      <c r="M28" s="23">
        <v>17697</v>
      </c>
      <c r="N28" s="22">
        <v>1</v>
      </c>
      <c r="O28" s="21">
        <f>L28*N28</f>
        <v>52383.12</v>
      </c>
      <c r="P28" s="21">
        <f>L28*1*0.1</f>
        <v>5238.3120000000008</v>
      </c>
      <c r="Q28" s="21">
        <f>M28*0.3</f>
        <v>5309.0999999999995</v>
      </c>
      <c r="R28" s="21"/>
      <c r="S28" s="38">
        <f t="array" ref="S28">SUM(ROUND(O28:R28,0))</f>
        <v>62930</v>
      </c>
    </row>
    <row r="29" spans="1:19" s="15" customFormat="1" ht="11.25" x14ac:dyDescent="0.2">
      <c r="A29" s="37">
        <v>20</v>
      </c>
      <c r="B29" s="17" t="s">
        <v>81</v>
      </c>
      <c r="C29" s="17" t="s">
        <v>82</v>
      </c>
      <c r="D29" s="18" t="s">
        <v>29</v>
      </c>
      <c r="E29" s="18" t="s">
        <v>30</v>
      </c>
      <c r="F29" s="17" t="s">
        <v>83</v>
      </c>
      <c r="G29" s="18">
        <v>4</v>
      </c>
      <c r="H29" s="19" t="s">
        <v>80</v>
      </c>
      <c r="I29" s="20">
        <v>2.89</v>
      </c>
      <c r="J29" s="21">
        <f t="shared" si="0"/>
        <v>51144.33</v>
      </c>
      <c r="K29" s="22">
        <v>1</v>
      </c>
      <c r="L29" s="21">
        <f t="shared" si="1"/>
        <v>51144.33</v>
      </c>
      <c r="M29" s="23">
        <v>17697</v>
      </c>
      <c r="N29" s="22">
        <v>1</v>
      </c>
      <c r="O29" s="21">
        <f>L29*N29</f>
        <v>51144.33</v>
      </c>
      <c r="P29" s="21">
        <f>L29*1*0.1</f>
        <v>5114.4330000000009</v>
      </c>
      <c r="Q29" s="21">
        <f>M29*0.3</f>
        <v>5309.0999999999995</v>
      </c>
      <c r="R29" s="21"/>
      <c r="S29" s="38">
        <f t="array" ref="S29">SUM(ROUND(O29:R29,0))</f>
        <v>61567</v>
      </c>
    </row>
    <row r="30" spans="1:19" s="15" customFormat="1" ht="11.25" x14ac:dyDescent="0.2">
      <c r="A30" s="37">
        <v>21</v>
      </c>
      <c r="B30" s="17" t="s">
        <v>84</v>
      </c>
      <c r="C30" s="17" t="s">
        <v>82</v>
      </c>
      <c r="D30" s="18" t="s">
        <v>29</v>
      </c>
      <c r="E30" s="18" t="s">
        <v>30</v>
      </c>
      <c r="F30" s="17" t="s">
        <v>85</v>
      </c>
      <c r="G30" s="18">
        <v>4</v>
      </c>
      <c r="H30" s="19" t="s">
        <v>80</v>
      </c>
      <c r="I30" s="20">
        <v>2.89</v>
      </c>
      <c r="J30" s="21">
        <f t="shared" si="0"/>
        <v>51144.33</v>
      </c>
      <c r="K30" s="22">
        <v>1</v>
      </c>
      <c r="L30" s="21">
        <f t="shared" si="1"/>
        <v>51144.33</v>
      </c>
      <c r="M30" s="23">
        <v>17697</v>
      </c>
      <c r="N30" s="22">
        <v>1</v>
      </c>
      <c r="O30" s="21">
        <f>L30*N30</f>
        <v>51144.33</v>
      </c>
      <c r="P30" s="21">
        <f>L30*1*0.1</f>
        <v>5114.4330000000009</v>
      </c>
      <c r="Q30" s="21">
        <f>M30*0.3</f>
        <v>5309.0999999999995</v>
      </c>
      <c r="R30" s="21"/>
      <c r="S30" s="38">
        <f t="array" ref="S30">SUM(ROUND(O30:R30,0))</f>
        <v>61567</v>
      </c>
    </row>
    <row r="31" spans="1:19" s="15" customFormat="1" ht="11.25" x14ac:dyDescent="0.2">
      <c r="A31" s="37">
        <v>22</v>
      </c>
      <c r="B31" s="17" t="s">
        <v>86</v>
      </c>
      <c r="C31" s="17" t="s">
        <v>87</v>
      </c>
      <c r="D31" s="18" t="s">
        <v>29</v>
      </c>
      <c r="E31" s="18" t="s">
        <v>30</v>
      </c>
      <c r="F31" s="17" t="s">
        <v>88</v>
      </c>
      <c r="G31" s="18">
        <v>1</v>
      </c>
      <c r="H31" s="19" t="s">
        <v>80</v>
      </c>
      <c r="I31" s="20">
        <v>2.77</v>
      </c>
      <c r="J31" s="21">
        <f t="shared" si="0"/>
        <v>49020.69</v>
      </c>
      <c r="K31" s="22">
        <v>1</v>
      </c>
      <c r="L31" s="21">
        <f t="shared" si="1"/>
        <v>49020.69</v>
      </c>
      <c r="M31" s="23">
        <v>17697</v>
      </c>
      <c r="N31" s="22">
        <v>1</v>
      </c>
      <c r="O31" s="21">
        <f>L31*N31</f>
        <v>49020.69</v>
      </c>
      <c r="P31" s="21">
        <f>L31*1*0.1</f>
        <v>4902.0690000000004</v>
      </c>
      <c r="Q31" s="21"/>
      <c r="R31" s="21"/>
      <c r="S31" s="38">
        <f t="array" ref="S31">SUM(ROUND(O31:R31,0))</f>
        <v>53923</v>
      </c>
    </row>
    <row r="32" spans="1:19" s="15" customFormat="1" ht="11.25" x14ac:dyDescent="0.2">
      <c r="A32" s="37">
        <v>23</v>
      </c>
      <c r="B32" s="17" t="s">
        <v>86</v>
      </c>
      <c r="C32" s="17" t="s">
        <v>89</v>
      </c>
      <c r="D32" s="18" t="s">
        <v>29</v>
      </c>
      <c r="E32" s="18" t="s">
        <v>30</v>
      </c>
      <c r="F32" s="17" t="s">
        <v>88</v>
      </c>
      <c r="G32" s="18">
        <v>1</v>
      </c>
      <c r="H32" s="19" t="s">
        <v>80</v>
      </c>
      <c r="I32" s="20">
        <v>2.77</v>
      </c>
      <c r="J32" s="21">
        <f t="shared" si="0"/>
        <v>49020.69</v>
      </c>
      <c r="K32" s="22">
        <v>1</v>
      </c>
      <c r="L32" s="21">
        <f t="shared" si="1"/>
        <v>49020.69</v>
      </c>
      <c r="M32" s="23">
        <v>17697</v>
      </c>
      <c r="N32" s="22">
        <v>0.5</v>
      </c>
      <c r="O32" s="21">
        <f>L32*N32</f>
        <v>24510.345000000001</v>
      </c>
      <c r="P32" s="21">
        <f>L32*0.5*0.1</f>
        <v>2451.0345000000002</v>
      </c>
      <c r="Q32" s="21"/>
      <c r="R32" s="21"/>
      <c r="S32" s="38">
        <f t="array" ref="S32">SUM(ROUND(O32:R32,0))</f>
        <v>26961</v>
      </c>
    </row>
    <row r="33" spans="1:19" s="15" customFormat="1" ht="11.25" x14ac:dyDescent="0.2">
      <c r="A33" s="37">
        <v>24</v>
      </c>
      <c r="B33" s="17" t="s">
        <v>90</v>
      </c>
      <c r="C33" s="17" t="s">
        <v>89</v>
      </c>
      <c r="D33" s="18" t="s">
        <v>29</v>
      </c>
      <c r="E33" s="18" t="s">
        <v>30</v>
      </c>
      <c r="F33" s="17" t="s">
        <v>91</v>
      </c>
      <c r="G33" s="18">
        <v>1</v>
      </c>
      <c r="H33" s="19" t="s">
        <v>80</v>
      </c>
      <c r="I33" s="20">
        <v>2.77</v>
      </c>
      <c r="J33" s="21">
        <f t="shared" si="0"/>
        <v>49020.69</v>
      </c>
      <c r="K33" s="22">
        <v>1</v>
      </c>
      <c r="L33" s="21">
        <f t="shared" si="1"/>
        <v>49020.69</v>
      </c>
      <c r="M33" s="23">
        <v>17697</v>
      </c>
      <c r="N33" s="22">
        <v>1.5</v>
      </c>
      <c r="O33" s="21">
        <f>L33*N33</f>
        <v>73531.035000000003</v>
      </c>
      <c r="P33" s="21">
        <f>L33*1.5*0.1</f>
        <v>7353.1035000000011</v>
      </c>
      <c r="Q33" s="21"/>
      <c r="R33" s="21"/>
      <c r="S33" s="38">
        <f t="array" ref="S33">SUM(ROUND(O33:R33,0))</f>
        <v>80884</v>
      </c>
    </row>
    <row r="34" spans="1:19" s="15" customFormat="1" ht="11.25" x14ac:dyDescent="0.2">
      <c r="A34" s="37">
        <v>25</v>
      </c>
      <c r="B34" s="17" t="s">
        <v>92</v>
      </c>
      <c r="C34" s="17" t="s">
        <v>93</v>
      </c>
      <c r="D34" s="18" t="s">
        <v>29</v>
      </c>
      <c r="E34" s="18" t="s">
        <v>30</v>
      </c>
      <c r="F34" s="17" t="s">
        <v>94</v>
      </c>
      <c r="G34" s="18">
        <v>2</v>
      </c>
      <c r="H34" s="19" t="s">
        <v>80</v>
      </c>
      <c r="I34" s="20">
        <v>2.81</v>
      </c>
      <c r="J34" s="21">
        <f t="shared" si="0"/>
        <v>49728.57</v>
      </c>
      <c r="K34" s="22">
        <v>1</v>
      </c>
      <c r="L34" s="21">
        <f t="shared" si="1"/>
        <v>49728.57</v>
      </c>
      <c r="M34" s="23">
        <v>17697</v>
      </c>
      <c r="N34" s="22">
        <v>1</v>
      </c>
      <c r="O34" s="21">
        <f>L34*N34</f>
        <v>49728.57</v>
      </c>
      <c r="P34" s="21">
        <f>L34*1*0.1</f>
        <v>4972.857</v>
      </c>
      <c r="Q34" s="21"/>
      <c r="R34" s="21"/>
      <c r="S34" s="38">
        <f t="array" ref="S34">SUM(ROUND(O34:R34,0))</f>
        <v>54702</v>
      </c>
    </row>
    <row r="35" spans="1:19" s="15" customFormat="1" ht="11.25" x14ac:dyDescent="0.2">
      <c r="A35" s="37">
        <v>26</v>
      </c>
      <c r="B35" s="17" t="s">
        <v>92</v>
      </c>
      <c r="C35" s="17" t="s">
        <v>95</v>
      </c>
      <c r="D35" s="18" t="s">
        <v>29</v>
      </c>
      <c r="E35" s="18" t="s">
        <v>30</v>
      </c>
      <c r="F35" s="17" t="s">
        <v>94</v>
      </c>
      <c r="G35" s="18">
        <v>2</v>
      </c>
      <c r="H35" s="19" t="s">
        <v>80</v>
      </c>
      <c r="I35" s="20">
        <v>2.81</v>
      </c>
      <c r="J35" s="21">
        <f t="shared" si="0"/>
        <v>49728.57</v>
      </c>
      <c r="K35" s="22">
        <v>1</v>
      </c>
      <c r="L35" s="21">
        <f t="shared" si="1"/>
        <v>49728.57</v>
      </c>
      <c r="M35" s="23">
        <v>17697</v>
      </c>
      <c r="N35" s="22">
        <v>0.5</v>
      </c>
      <c r="O35" s="21">
        <f>L35*N35</f>
        <v>24864.285</v>
      </c>
      <c r="P35" s="21">
        <f>L35*0.5*0.1</f>
        <v>2486.4285</v>
      </c>
      <c r="Q35" s="21">
        <f>M35*0.3*0.5</f>
        <v>2654.5499999999997</v>
      </c>
      <c r="R35" s="21"/>
      <c r="S35" s="38">
        <f t="array" ref="S35">SUM(ROUND(O35:R35,0))</f>
        <v>30005</v>
      </c>
    </row>
    <row r="36" spans="1:19" s="15" customFormat="1" ht="11.25" x14ac:dyDescent="0.2">
      <c r="A36" s="37">
        <v>27</v>
      </c>
      <c r="B36" s="17" t="s">
        <v>96</v>
      </c>
      <c r="C36" s="17" t="s">
        <v>95</v>
      </c>
      <c r="D36" s="18" t="s">
        <v>29</v>
      </c>
      <c r="E36" s="18" t="s">
        <v>30</v>
      </c>
      <c r="F36" s="17" t="s">
        <v>97</v>
      </c>
      <c r="G36" s="18">
        <v>2</v>
      </c>
      <c r="H36" s="19" t="s">
        <v>80</v>
      </c>
      <c r="I36" s="20">
        <v>2.81</v>
      </c>
      <c r="J36" s="21">
        <f t="shared" si="0"/>
        <v>49728.57</v>
      </c>
      <c r="K36" s="22">
        <v>1</v>
      </c>
      <c r="L36" s="21">
        <f t="shared" si="1"/>
        <v>49728.57</v>
      </c>
      <c r="M36" s="23">
        <v>17697</v>
      </c>
      <c r="N36" s="22">
        <v>1.5</v>
      </c>
      <c r="O36" s="21">
        <f>L36*N36</f>
        <v>74592.854999999996</v>
      </c>
      <c r="P36" s="21">
        <f>L36*1.5*0.1</f>
        <v>7459.2855</v>
      </c>
      <c r="Q36" s="21">
        <f>M36*0.3*1.5</f>
        <v>7963.65</v>
      </c>
      <c r="R36" s="21"/>
      <c r="S36" s="38">
        <f t="array" ref="S36">SUM(ROUND(O36:R36,0))</f>
        <v>90016</v>
      </c>
    </row>
    <row r="37" spans="1:19" s="15" customFormat="1" ht="11.25" x14ac:dyDescent="0.2">
      <c r="A37" s="37">
        <v>28</v>
      </c>
      <c r="B37" s="17" t="s">
        <v>41</v>
      </c>
      <c r="C37" s="17" t="s">
        <v>95</v>
      </c>
      <c r="D37" s="18" t="s">
        <v>29</v>
      </c>
      <c r="E37" s="18" t="s">
        <v>30</v>
      </c>
      <c r="F37" s="17" t="s">
        <v>43</v>
      </c>
      <c r="G37" s="18">
        <v>2</v>
      </c>
      <c r="H37" s="19" t="s">
        <v>80</v>
      </c>
      <c r="I37" s="20">
        <v>2.81</v>
      </c>
      <c r="J37" s="21">
        <f t="shared" si="0"/>
        <v>49728.57</v>
      </c>
      <c r="K37" s="22">
        <v>1</v>
      </c>
      <c r="L37" s="21">
        <f t="shared" si="1"/>
        <v>49728.57</v>
      </c>
      <c r="M37" s="23">
        <v>17697</v>
      </c>
      <c r="N37" s="22">
        <v>0.5</v>
      </c>
      <c r="O37" s="21">
        <f>L37*N37</f>
        <v>24864.285</v>
      </c>
      <c r="P37" s="21">
        <f>L37*0.5*0.1</f>
        <v>2486.4285</v>
      </c>
      <c r="Q37" s="21">
        <f>M37*0.3*0.5</f>
        <v>2654.5499999999997</v>
      </c>
      <c r="R37" s="21"/>
      <c r="S37" s="38">
        <f t="array" ref="S37">SUM(ROUND(O37:R37,0))</f>
        <v>30005</v>
      </c>
    </row>
    <row r="38" spans="1:19" s="15" customFormat="1" ht="11.25" x14ac:dyDescent="0.2">
      <c r="A38" s="37">
        <v>29</v>
      </c>
      <c r="B38" s="17" t="s">
        <v>98</v>
      </c>
      <c r="C38" s="17" t="s">
        <v>95</v>
      </c>
      <c r="D38" s="18" t="s">
        <v>29</v>
      </c>
      <c r="E38" s="18" t="s">
        <v>30</v>
      </c>
      <c r="F38" s="17" t="s">
        <v>99</v>
      </c>
      <c r="G38" s="18">
        <v>2</v>
      </c>
      <c r="H38" s="19" t="s">
        <v>80</v>
      </c>
      <c r="I38" s="20">
        <v>2.81</v>
      </c>
      <c r="J38" s="21">
        <f t="shared" si="0"/>
        <v>49728.57</v>
      </c>
      <c r="K38" s="22">
        <v>1</v>
      </c>
      <c r="L38" s="21">
        <f t="shared" si="1"/>
        <v>49728.57</v>
      </c>
      <c r="M38" s="23">
        <v>17697</v>
      </c>
      <c r="N38" s="22">
        <v>0.5</v>
      </c>
      <c r="O38" s="21">
        <f>L38*N38</f>
        <v>24864.285</v>
      </c>
      <c r="P38" s="21">
        <f>L38*0.5*0.1</f>
        <v>2486.4285</v>
      </c>
      <c r="Q38" s="21">
        <f>M38*0.3*0.5</f>
        <v>2654.5499999999997</v>
      </c>
      <c r="R38" s="21"/>
      <c r="S38" s="38">
        <f t="array" ref="S38">SUM(ROUND(O38:R38,0))</f>
        <v>30005</v>
      </c>
    </row>
    <row r="39" spans="1:19" s="15" customFormat="1" ht="11.25" x14ac:dyDescent="0.2">
      <c r="A39" s="37">
        <v>30</v>
      </c>
      <c r="B39" s="17" t="s">
        <v>98</v>
      </c>
      <c r="C39" s="17" t="s">
        <v>100</v>
      </c>
      <c r="D39" s="18" t="s">
        <v>29</v>
      </c>
      <c r="E39" s="18" t="s">
        <v>30</v>
      </c>
      <c r="F39" s="17" t="s">
        <v>101</v>
      </c>
      <c r="G39" s="18">
        <v>1</v>
      </c>
      <c r="H39" s="19" t="s">
        <v>80</v>
      </c>
      <c r="I39" s="20">
        <v>2.77</v>
      </c>
      <c r="J39" s="21">
        <f t="shared" si="0"/>
        <v>49020.69</v>
      </c>
      <c r="K39" s="22">
        <v>1</v>
      </c>
      <c r="L39" s="21">
        <f t="shared" si="1"/>
        <v>49020.69</v>
      </c>
      <c r="M39" s="23">
        <v>17697</v>
      </c>
      <c r="N39" s="22">
        <v>1</v>
      </c>
      <c r="O39" s="21">
        <f>L39*N39</f>
        <v>49020.69</v>
      </c>
      <c r="P39" s="21">
        <f>L39*1*0.1</f>
        <v>4902.0690000000004</v>
      </c>
      <c r="Q39" s="21">
        <f>M39*N39*0.3</f>
        <v>5309.0999999999995</v>
      </c>
      <c r="R39" s="21"/>
      <c r="S39" s="38">
        <f t="array" ref="S39">SUM(ROUND(O39:R39,0))</f>
        <v>59232</v>
      </c>
    </row>
    <row r="40" spans="1:19" s="15" customFormat="1" ht="11.25" x14ac:dyDescent="0.2">
      <c r="A40" s="37">
        <v>31</v>
      </c>
      <c r="B40" s="17" t="s">
        <v>102</v>
      </c>
      <c r="C40" s="17" t="s">
        <v>103</v>
      </c>
      <c r="D40" s="18" t="s">
        <v>29</v>
      </c>
      <c r="E40" s="18" t="s">
        <v>30</v>
      </c>
      <c r="F40" s="17" t="s">
        <v>104</v>
      </c>
      <c r="G40" s="18">
        <v>2</v>
      </c>
      <c r="H40" s="19" t="s">
        <v>80</v>
      </c>
      <c r="I40" s="20">
        <v>2.81</v>
      </c>
      <c r="J40" s="21">
        <f t="shared" si="0"/>
        <v>49728.57</v>
      </c>
      <c r="K40" s="22">
        <v>1</v>
      </c>
      <c r="L40" s="21">
        <f t="shared" si="1"/>
        <v>49728.57</v>
      </c>
      <c r="M40" s="23">
        <v>17697</v>
      </c>
      <c r="N40" s="22">
        <v>1</v>
      </c>
      <c r="O40" s="21">
        <f>L40*N40</f>
        <v>49728.57</v>
      </c>
      <c r="P40" s="21">
        <f>L40*1*0.1</f>
        <v>4972.857</v>
      </c>
      <c r="Q40" s="21"/>
      <c r="R40" s="21"/>
      <c r="S40" s="38">
        <f t="array" ref="S40">SUM(ROUND(O40:R40,0))</f>
        <v>54702</v>
      </c>
    </row>
    <row r="41" spans="1:19" s="15" customFormat="1" ht="11.25" x14ac:dyDescent="0.2">
      <c r="A41" s="37">
        <v>32</v>
      </c>
      <c r="B41" s="17" t="s">
        <v>105</v>
      </c>
      <c r="C41" s="17" t="s">
        <v>103</v>
      </c>
      <c r="D41" s="18" t="s">
        <v>29</v>
      </c>
      <c r="E41" s="18" t="s">
        <v>30</v>
      </c>
      <c r="F41" s="17" t="s">
        <v>106</v>
      </c>
      <c r="G41" s="18">
        <v>2</v>
      </c>
      <c r="H41" s="19" t="s">
        <v>80</v>
      </c>
      <c r="I41" s="20">
        <v>2.81</v>
      </c>
      <c r="J41" s="21">
        <f t="shared" si="0"/>
        <v>49728.57</v>
      </c>
      <c r="K41" s="22">
        <v>1</v>
      </c>
      <c r="L41" s="21">
        <f t="shared" si="1"/>
        <v>49728.57</v>
      </c>
      <c r="M41" s="23">
        <v>17697</v>
      </c>
      <c r="N41" s="22">
        <v>1</v>
      </c>
      <c r="O41" s="21">
        <f>L41*N41</f>
        <v>49728.57</v>
      </c>
      <c r="P41" s="21">
        <f>L41*1*0.1</f>
        <v>4972.857</v>
      </c>
      <c r="Q41" s="21"/>
      <c r="R41" s="21"/>
      <c r="S41" s="38">
        <f t="array" ref="S41">SUM(ROUND(O41:R41,0))</f>
        <v>54702</v>
      </c>
    </row>
    <row r="42" spans="1:19" s="15" customFormat="1" ht="11.25" x14ac:dyDescent="0.2">
      <c r="A42" s="37">
        <v>33</v>
      </c>
      <c r="B42" s="17" t="s">
        <v>105</v>
      </c>
      <c r="C42" s="17" t="s">
        <v>107</v>
      </c>
      <c r="D42" s="18" t="s">
        <v>29</v>
      </c>
      <c r="E42" s="18" t="s">
        <v>30</v>
      </c>
      <c r="F42" s="17" t="s">
        <v>106</v>
      </c>
      <c r="G42" s="18">
        <v>1</v>
      </c>
      <c r="H42" s="19" t="s">
        <v>80</v>
      </c>
      <c r="I42" s="20">
        <v>2.77</v>
      </c>
      <c r="J42" s="21">
        <f t="shared" si="0"/>
        <v>49020.69</v>
      </c>
      <c r="K42" s="22">
        <v>1</v>
      </c>
      <c r="L42" s="21">
        <f t="shared" si="1"/>
        <v>49020.69</v>
      </c>
      <c r="M42" s="23">
        <v>17697</v>
      </c>
      <c r="N42" s="22">
        <v>0.5</v>
      </c>
      <c r="O42" s="21">
        <f>L42*N42</f>
        <v>24510.345000000001</v>
      </c>
      <c r="P42" s="21">
        <f>L42*0.5*0.1</f>
        <v>2451.0345000000002</v>
      </c>
      <c r="Q42" s="21"/>
      <c r="R42" s="21"/>
      <c r="S42" s="38">
        <f t="array" ref="S42">SUM(ROUND(O42:R42,0))</f>
        <v>26961</v>
      </c>
    </row>
    <row r="43" spans="1:19" s="15" customFormat="1" ht="11.25" x14ac:dyDescent="0.2">
      <c r="A43" s="37">
        <v>34</v>
      </c>
      <c r="B43" s="17" t="s">
        <v>108</v>
      </c>
      <c r="C43" s="17" t="s">
        <v>107</v>
      </c>
      <c r="D43" s="18" t="s">
        <v>29</v>
      </c>
      <c r="E43" s="18" t="s">
        <v>30</v>
      </c>
      <c r="F43" s="17" t="s">
        <v>109</v>
      </c>
      <c r="G43" s="18">
        <v>1</v>
      </c>
      <c r="H43" s="19" t="s">
        <v>80</v>
      </c>
      <c r="I43" s="20">
        <v>2.77</v>
      </c>
      <c r="J43" s="21">
        <f t="shared" si="0"/>
        <v>49020.69</v>
      </c>
      <c r="K43" s="22">
        <v>1</v>
      </c>
      <c r="L43" s="21">
        <f t="shared" si="1"/>
        <v>49020.69</v>
      </c>
      <c r="M43" s="23">
        <v>17697</v>
      </c>
      <c r="N43" s="22">
        <v>1.5</v>
      </c>
      <c r="O43" s="21">
        <f>L43*N43</f>
        <v>73531.035000000003</v>
      </c>
      <c r="P43" s="21">
        <f>L43*1.5*0.1</f>
        <v>7353.1035000000011</v>
      </c>
      <c r="Q43" s="21"/>
      <c r="R43" s="21"/>
      <c r="S43" s="38">
        <f t="array" ref="S43">SUM(ROUND(O43:R43,0))</f>
        <v>80884</v>
      </c>
    </row>
    <row r="44" spans="1:19" s="15" customFormat="1" ht="11.25" x14ac:dyDescent="0.2">
      <c r="A44" s="37">
        <v>35</v>
      </c>
      <c r="B44" s="17" t="s">
        <v>110</v>
      </c>
      <c r="C44" s="17" t="s">
        <v>111</v>
      </c>
      <c r="D44" s="18" t="s">
        <v>29</v>
      </c>
      <c r="E44" s="18" t="s">
        <v>30</v>
      </c>
      <c r="F44" s="17" t="s">
        <v>112</v>
      </c>
      <c r="G44" s="18">
        <v>1</v>
      </c>
      <c r="H44" s="19" t="s">
        <v>80</v>
      </c>
      <c r="I44" s="20">
        <v>2.77</v>
      </c>
      <c r="J44" s="21">
        <f t="shared" si="0"/>
        <v>49020.69</v>
      </c>
      <c r="K44" s="22">
        <v>1</v>
      </c>
      <c r="L44" s="21">
        <f t="shared" si="1"/>
        <v>49020.69</v>
      </c>
      <c r="M44" s="23">
        <v>17697</v>
      </c>
      <c r="N44" s="22">
        <v>1</v>
      </c>
      <c r="O44" s="21">
        <f>L44*N44</f>
        <v>49020.69</v>
      </c>
      <c r="P44" s="21">
        <f>L44*1*0.1</f>
        <v>4902.0690000000004</v>
      </c>
      <c r="Q44" s="21"/>
      <c r="R44" s="21">
        <f>L44/163.33*10*8*0.5</f>
        <v>12005.311945141737</v>
      </c>
      <c r="S44" s="38">
        <f t="array" ref="S44">SUM(ROUND(O44:R44,0))</f>
        <v>65928</v>
      </c>
    </row>
    <row r="45" spans="1:19" s="15" customFormat="1" ht="11.25" x14ac:dyDescent="0.2">
      <c r="A45" s="37">
        <v>36</v>
      </c>
      <c r="B45" s="17" t="s">
        <v>113</v>
      </c>
      <c r="C45" s="17" t="s">
        <v>111</v>
      </c>
      <c r="D45" s="18" t="s">
        <v>29</v>
      </c>
      <c r="E45" s="18" t="s">
        <v>30</v>
      </c>
      <c r="F45" s="17" t="s">
        <v>114</v>
      </c>
      <c r="G45" s="18">
        <v>1</v>
      </c>
      <c r="H45" s="19" t="s">
        <v>80</v>
      </c>
      <c r="I45" s="20">
        <v>2.77</v>
      </c>
      <c r="J45" s="21">
        <f t="shared" si="0"/>
        <v>49020.69</v>
      </c>
      <c r="K45" s="22">
        <v>1</v>
      </c>
      <c r="L45" s="21">
        <f t="shared" si="1"/>
        <v>49020.69</v>
      </c>
      <c r="M45" s="23">
        <v>17697</v>
      </c>
      <c r="N45" s="22">
        <v>1</v>
      </c>
      <c r="O45" s="21">
        <f>L45*N45</f>
        <v>49020.69</v>
      </c>
      <c r="P45" s="21">
        <f>L45*1*0.1</f>
        <v>4902.0690000000004</v>
      </c>
      <c r="Q45" s="21"/>
      <c r="R45" s="21">
        <f>L45/163.33*10*8*0.5</f>
        <v>12005.311945141737</v>
      </c>
      <c r="S45" s="38">
        <f t="array" ref="S45">SUM(ROUND(O45:R45,0))</f>
        <v>65928</v>
      </c>
    </row>
    <row r="46" spans="1:19" s="15" customFormat="1" ht="12" thickBot="1" x14ac:dyDescent="0.25">
      <c r="A46" s="51">
        <v>37</v>
      </c>
      <c r="B46" s="52" t="s">
        <v>115</v>
      </c>
      <c r="C46" s="52" t="s">
        <v>111</v>
      </c>
      <c r="D46" s="53" t="s">
        <v>35</v>
      </c>
      <c r="E46" s="53" t="s">
        <v>30</v>
      </c>
      <c r="F46" s="52" t="s">
        <v>116</v>
      </c>
      <c r="G46" s="53">
        <v>1</v>
      </c>
      <c r="H46" s="54" t="s">
        <v>80</v>
      </c>
      <c r="I46" s="55">
        <v>2.77</v>
      </c>
      <c r="J46" s="56">
        <f t="shared" si="0"/>
        <v>49020.69</v>
      </c>
      <c r="K46" s="57">
        <v>1</v>
      </c>
      <c r="L46" s="56">
        <f t="shared" si="1"/>
        <v>49020.69</v>
      </c>
      <c r="M46" s="58">
        <v>17697</v>
      </c>
      <c r="N46" s="57">
        <v>1</v>
      </c>
      <c r="O46" s="56">
        <f>L46*N46</f>
        <v>49020.69</v>
      </c>
      <c r="P46" s="56">
        <f>L46*1*0.1</f>
        <v>4902.0690000000004</v>
      </c>
      <c r="Q46" s="56"/>
      <c r="R46" s="56">
        <f>L46/163.33*10*8*0.5</f>
        <v>12005.311945141737</v>
      </c>
      <c r="S46" s="59">
        <f t="array" ref="S46">SUM(ROUND(O46:R46,0))</f>
        <v>65928</v>
      </c>
    </row>
    <row r="47" spans="1:19" s="15" customFormat="1" ht="12" thickBot="1" x14ac:dyDescent="0.25">
      <c r="A47" s="66"/>
      <c r="B47" s="67" t="s">
        <v>117</v>
      </c>
      <c r="C47" s="67"/>
      <c r="D47" s="68"/>
      <c r="E47" s="68"/>
      <c r="F47" s="67"/>
      <c r="G47" s="68"/>
      <c r="H47" s="69"/>
      <c r="I47" s="70"/>
      <c r="J47" s="71"/>
      <c r="K47" s="72"/>
      <c r="L47" s="71"/>
      <c r="M47" s="73"/>
      <c r="N47" s="72">
        <f>SUM(N10:N46)</f>
        <v>37.15</v>
      </c>
      <c r="O47" s="71">
        <f t="array" ref="O47">SUM(ROUND(O10:O46,0))</f>
        <v>2038381</v>
      </c>
      <c r="P47" s="71"/>
      <c r="Q47" s="71"/>
      <c r="R47" s="71"/>
      <c r="S47" s="74">
        <f t="array" ref="S47">SUM(ROUND(S10:S46,0))</f>
        <v>2390514</v>
      </c>
    </row>
    <row r="48" spans="1:19" s="16" customFormat="1" ht="12" thickBot="1" x14ac:dyDescent="0.25">
      <c r="A48" s="60"/>
      <c r="B48" s="61" t="s">
        <v>22</v>
      </c>
      <c r="C48" s="62"/>
      <c r="D48" s="62"/>
      <c r="E48" s="62"/>
      <c r="F48" s="62"/>
      <c r="G48" s="62"/>
      <c r="H48" s="62"/>
      <c r="I48" s="62"/>
      <c r="J48" s="63">
        <f t="array" ref="J48">SUM(ROUND(J10:J47,0))</f>
        <v>2018881</v>
      </c>
      <c r="K48" s="62"/>
      <c r="L48" s="63">
        <f t="array" ref="L48">SUM(ROUND(L10:L47,0))</f>
        <v>2018881</v>
      </c>
      <c r="M48" s="62"/>
      <c r="N48" s="64">
        <f>SUM(N47)</f>
        <v>37.15</v>
      </c>
      <c r="O48" s="63">
        <f>SUM(O47)</f>
        <v>2038381</v>
      </c>
      <c r="P48" s="63">
        <f t="array" ref="P48">SUM(ROUND(P10:P47,0))</f>
        <v>203834</v>
      </c>
      <c r="Q48" s="63">
        <f t="array" ref="Q48">SUM(ROUND(Q10:Q47,0))</f>
        <v>112284</v>
      </c>
      <c r="R48" s="63">
        <f t="array" ref="R48">SUM(ROUND(R10:R47,0))</f>
        <v>36015</v>
      </c>
      <c r="S48" s="65">
        <f>SUM(O48:R48)</f>
        <v>2390514</v>
      </c>
    </row>
    <row r="49" spans="2:11" ht="6" customHeight="1" x14ac:dyDescent="0.25"/>
    <row r="50" spans="2:11" s="3" customFormat="1" ht="12.75" x14ac:dyDescent="0.2">
      <c r="B50" s="24"/>
      <c r="D50" s="25"/>
      <c r="E50" s="26" t="s">
        <v>23</v>
      </c>
      <c r="I50" s="24" t="s">
        <v>25</v>
      </c>
      <c r="K50" s="24"/>
    </row>
  </sheetData>
  <mergeCells count="23">
    <mergeCell ref="Q7:Q8"/>
    <mergeCell ref="R7:R8"/>
    <mergeCell ref="N6:N8"/>
    <mergeCell ref="O6:O8"/>
    <mergeCell ref="P6:R6"/>
    <mergeCell ref="S6:S8"/>
    <mergeCell ref="P7:P8"/>
    <mergeCell ref="H6:H8"/>
    <mergeCell ref="I6:I8"/>
    <mergeCell ref="J6:J8"/>
    <mergeCell ref="K6:K8"/>
    <mergeCell ref="L6:L8"/>
    <mergeCell ref="M6:M8"/>
    <mergeCell ref="A3:S3"/>
    <mergeCell ref="A4:S4"/>
    <mergeCell ref="A5:S5"/>
    <mergeCell ref="A6:A8"/>
    <mergeCell ref="B6:B8"/>
    <mergeCell ref="C6:C8"/>
    <mergeCell ref="D6:D8"/>
    <mergeCell ref="E6:E8"/>
    <mergeCell ref="F6:F8"/>
    <mergeCell ref="G6:G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2021-09-17T09:32:39Z</cp:lastPrinted>
  <dcterms:created xsi:type="dcterms:W3CDTF">2021-09-17T09:27:05Z</dcterms:created>
  <dcterms:modified xsi:type="dcterms:W3CDTF">2021-09-17T09:34:22Z</dcterms:modified>
</cp:coreProperties>
</file>