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ика\Desktop\"/>
    </mc:Choice>
  </mc:AlternateContent>
  <bookViews>
    <workbookView xWindow="0" yWindow="0" windowWidth="21570" windowHeight="10335"/>
  </bookViews>
  <sheets>
    <sheet name="01.09.202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42" i="2" l="1"/>
  <c r="N43" i="2" s="1"/>
  <c r="J41" i="2"/>
  <c r="L41" i="2" s="1"/>
  <c r="P41" i="2" s="1"/>
  <c r="J40" i="2"/>
  <c r="L40" i="2" s="1"/>
  <c r="O40" i="2" s="1"/>
  <c r="J39" i="2"/>
  <c r="L39" i="2" s="1"/>
  <c r="O39" i="2" s="1"/>
  <c r="J38" i="2"/>
  <c r="L38" i="2" s="1"/>
  <c r="O38" i="2" s="1"/>
  <c r="J37" i="2"/>
  <c r="L37" i="2" s="1"/>
  <c r="P37" i="2" s="1"/>
  <c r="J36" i="2"/>
  <c r="L36" i="2" s="1"/>
  <c r="O36" i="2" s="1"/>
  <c r="J35" i="2"/>
  <c r="L35" i="2" s="1"/>
  <c r="O35" i="2" s="1"/>
  <c r="J34" i="2"/>
  <c r="L34" i="2" s="1"/>
  <c r="O34" i="2" s="1"/>
  <c r="J33" i="2"/>
  <c r="L33" i="2" s="1"/>
  <c r="P33" i="2" s="1"/>
  <c r="J32" i="2"/>
  <c r="L32" i="2" s="1"/>
  <c r="O32" i="2" s="1"/>
  <c r="J31" i="2"/>
  <c r="L31" i="2" s="1"/>
  <c r="O31" i="2" s="1"/>
  <c r="J30" i="2"/>
  <c r="L30" i="2" s="1"/>
  <c r="O30" i="2" s="1"/>
  <c r="J29" i="2"/>
  <c r="L29" i="2" s="1"/>
  <c r="P29" i="2" s="1"/>
  <c r="J28" i="2"/>
  <c r="L28" i="2" s="1"/>
  <c r="O28" i="2" s="1"/>
  <c r="J27" i="2"/>
  <c r="L27" i="2" s="1"/>
  <c r="O27" i="2" s="1"/>
  <c r="J26" i="2"/>
  <c r="L26" i="2" s="1"/>
  <c r="O26" i="2" s="1"/>
  <c r="J25" i="2"/>
  <c r="L25" i="2" s="1"/>
  <c r="P25" i="2" s="1"/>
  <c r="J24" i="2"/>
  <c r="L24" i="2" s="1"/>
  <c r="O24" i="2" s="1"/>
  <c r="J23" i="2"/>
  <c r="L23" i="2" s="1"/>
  <c r="O23" i="2" s="1"/>
  <c r="J22" i="2"/>
  <c r="L22" i="2" s="1"/>
  <c r="O22" i="2" s="1"/>
  <c r="J21" i="2"/>
  <c r="L21" i="2" s="1"/>
  <c r="P21" i="2" s="1"/>
  <c r="J20" i="2"/>
  <c r="L20" i="2" s="1"/>
  <c r="O20" i="2" s="1"/>
  <c r="J19" i="2"/>
  <c r="L19" i="2" s="1"/>
  <c r="O19" i="2" s="1"/>
  <c r="J18" i="2"/>
  <c r="L18" i="2" s="1"/>
  <c r="O18" i="2" s="1"/>
  <c r="J17" i="2"/>
  <c r="L17" i="2" s="1"/>
  <c r="P17" i="2" s="1"/>
  <c r="J16" i="2"/>
  <c r="L16" i="2" s="1"/>
  <c r="O16" i="2" s="1"/>
  <c r="J15" i="2"/>
  <c r="L15" i="2" s="1"/>
  <c r="O15" i="2" s="1"/>
  <c r="J14" i="2"/>
  <c r="L14" i="2" s="1"/>
  <c r="O14" i="2" s="1"/>
  <c r="J13" i="2"/>
  <c r="L13" i="2" s="1"/>
  <c r="P13" i="2" s="1"/>
  <c r="J12" i="2"/>
  <c r="L12" i="2" s="1"/>
  <c r="O12" i="2" s="1"/>
  <c r="J11" i="2"/>
  <c r="L11" i="2" s="1"/>
  <c r="O11" i="2" s="1"/>
  <c r="Q43" i="2" a="1"/>
  <c r="Q43" i="2" s="1"/>
  <c r="J10" i="2"/>
  <c r="J43" i="2" l="1" a="1"/>
  <c r="J43" i="2" s="1"/>
  <c r="P40" i="2"/>
  <c r="R40" i="2" s="1" a="1"/>
  <c r="R40" i="2" s="1"/>
  <c r="O37" i="2"/>
  <c r="R37" i="2" s="1" a="1"/>
  <c r="R37" i="2" s="1"/>
  <c r="O21" i="2"/>
  <c r="R21" i="2" s="1" a="1"/>
  <c r="R21" i="2" s="1"/>
  <c r="P36" i="2"/>
  <c r="R36" i="2" s="1" a="1"/>
  <c r="R36" i="2" s="1"/>
  <c r="P32" i="2"/>
  <c r="R32" i="2" s="1" a="1"/>
  <c r="P28" i="2"/>
  <c r="R28" i="2" s="1" a="1"/>
  <c r="P24" i="2"/>
  <c r="R24" i="2" s="1" a="1"/>
  <c r="R24" i="2" s="1"/>
  <c r="P20" i="2"/>
  <c r="R20" i="2" s="1" a="1"/>
  <c r="R20" i="2" s="1"/>
  <c r="P16" i="2"/>
  <c r="R16" i="2" s="1" a="1"/>
  <c r="P12" i="2"/>
  <c r="R12" i="2" s="1" a="1"/>
  <c r="O33" i="2"/>
  <c r="R33" i="2" s="1" a="1"/>
  <c r="R33" i="2" s="1"/>
  <c r="O17" i="2"/>
  <c r="R17" i="2" s="1" a="1"/>
  <c r="R17" i="2" s="1"/>
  <c r="P39" i="2"/>
  <c r="R39" i="2" s="1" a="1"/>
  <c r="P35" i="2"/>
  <c r="R35" i="2" s="1" a="1"/>
  <c r="P31" i="2"/>
  <c r="R31" i="2" s="1" a="1"/>
  <c r="R31" i="2" s="1"/>
  <c r="P27" i="2"/>
  <c r="R27" i="2" s="1" a="1"/>
  <c r="R27" i="2" s="1"/>
  <c r="P23" i="2"/>
  <c r="R23" i="2" s="1" a="1"/>
  <c r="R23" i="2" s="1"/>
  <c r="P19" i="2"/>
  <c r="R19" i="2" s="1" a="1"/>
  <c r="P15" i="2"/>
  <c r="R15" i="2" s="1" a="1"/>
  <c r="R15" i="2" s="1"/>
  <c r="P11" i="2"/>
  <c r="R11" i="2" s="1" a="1"/>
  <c r="R11" i="2" s="1"/>
  <c r="O29" i="2"/>
  <c r="R29" i="2" s="1" a="1"/>
  <c r="R29" i="2" s="1"/>
  <c r="O13" i="2"/>
  <c r="R13" i="2" s="1" a="1"/>
  <c r="R13" i="2" s="1"/>
  <c r="P38" i="2"/>
  <c r="R38" i="2" s="1" a="1"/>
  <c r="R38" i="2" s="1"/>
  <c r="P34" i="2"/>
  <c r="R34" i="2" s="1" a="1"/>
  <c r="R34" i="2" s="1"/>
  <c r="P30" i="2"/>
  <c r="R30" i="2" s="1" a="1"/>
  <c r="R30" i="2" s="1"/>
  <c r="P26" i="2"/>
  <c r="R26" i="2" s="1" a="1"/>
  <c r="P22" i="2"/>
  <c r="R22" i="2" s="1" a="1"/>
  <c r="R22" i="2" s="1"/>
  <c r="P18" i="2"/>
  <c r="R18" i="2" s="1" a="1"/>
  <c r="R18" i="2" s="1"/>
  <c r="P14" i="2"/>
  <c r="R14" i="2" s="1" a="1"/>
  <c r="R14" i="2" s="1"/>
  <c r="O41" i="2"/>
  <c r="R41" i="2" s="1" a="1"/>
  <c r="R41" i="2" s="1"/>
  <c r="O25" i="2"/>
  <c r="R25" i="2" s="1" a="1"/>
  <c r="R25" i="2" s="1"/>
  <c r="R12" i="2"/>
  <c r="R16" i="2"/>
  <c r="R26" i="2"/>
  <c r="R28" i="2"/>
  <c r="R32" i="2"/>
  <c r="R19" i="2"/>
  <c r="R35" i="2"/>
  <c r="R39" i="2"/>
  <c r="L10" i="2"/>
  <c r="P10" i="2" s="1"/>
  <c r="P43" i="2" l="1" a="1"/>
  <c r="P43" i="2" s="1"/>
  <c r="L43" i="2" a="1"/>
  <c r="L43" i="2" s="1"/>
  <c r="O10" i="2"/>
  <c r="R10" i="2" l="1" a="1"/>
  <c r="R10" i="2" s="1"/>
  <c r="R42" i="2" s="1" a="1"/>
  <c r="R42" i="2" s="1"/>
  <c r="O42" i="2" a="1"/>
  <c r="O42" i="2" s="1"/>
  <c r="O43" i="2" s="1"/>
  <c r="R43" i="2" s="1"/>
</calcChain>
</file>

<file path=xl/sharedStrings.xml><?xml version="1.0" encoding="utf-8"?>
<sst xmlns="http://schemas.openxmlformats.org/spreadsheetml/2006/main" count="233" uniqueCount="113">
  <si>
    <t>Утверждаю:</t>
  </si>
  <si>
    <t>ТАРИФИКАЦИОННЫЙ СПИСОК</t>
  </si>
  <si>
    <t>№ п/п</t>
  </si>
  <si>
    <t>Ф.И.О.</t>
  </si>
  <si>
    <t>должность</t>
  </si>
  <si>
    <t>образование</t>
  </si>
  <si>
    <t>категория</t>
  </si>
  <si>
    <t>пед. стаж</t>
  </si>
  <si>
    <t>звено, разряд</t>
  </si>
  <si>
    <t>ступень</t>
  </si>
  <si>
    <t>коэф</t>
  </si>
  <si>
    <t>ставка</t>
  </si>
  <si>
    <t>новый
коэф</t>
  </si>
  <si>
    <t>новая
ставка</t>
  </si>
  <si>
    <t>БДО</t>
  </si>
  <si>
    <t>кол-во ставок</t>
  </si>
  <si>
    <t>оклад</t>
  </si>
  <si>
    <t>доплата</t>
  </si>
  <si>
    <t>ВСЕГО</t>
  </si>
  <si>
    <t>надб. 10%</t>
  </si>
  <si>
    <t>пед. мастерство</t>
  </si>
  <si>
    <t>ВСЕГО:</t>
  </si>
  <si>
    <t>Бухгалтер</t>
  </si>
  <si>
    <t>на 01 сентября 2021 г.</t>
  </si>
  <si>
    <t>Разакова Мейрамгул Аскатовна</t>
  </si>
  <si>
    <t>пед. работников КГКП "Ясли-сад "Жұлдыз" отдела образования г.Караганды управления образования Карагандинской области</t>
  </si>
  <si>
    <t>Кайрбекова З.С.</t>
  </si>
  <si>
    <t>Заведующий</t>
  </si>
  <si>
    <t>в.о.</t>
  </si>
  <si>
    <t>29л10м10д</t>
  </si>
  <si>
    <t>A1</t>
  </si>
  <si>
    <t>3-1</t>
  </si>
  <si>
    <t>Исина С.К.</t>
  </si>
  <si>
    <t>Учитель рус. языка</t>
  </si>
  <si>
    <t>30л9м15д</t>
  </si>
  <si>
    <t>B2</t>
  </si>
  <si>
    <t>2</t>
  </si>
  <si>
    <t>Нокина С.М.</t>
  </si>
  <si>
    <t>11л4м8д</t>
  </si>
  <si>
    <t>3</t>
  </si>
  <si>
    <t>Шогельбаева Г.Т.</t>
  </si>
  <si>
    <t>Логопед</t>
  </si>
  <si>
    <t>в</t>
  </si>
  <si>
    <t>27л1м5д</t>
  </si>
  <si>
    <t>B3</t>
  </si>
  <si>
    <t>1</t>
  </si>
  <si>
    <t>Бижанова Ж.А.</t>
  </si>
  <si>
    <t>Педагог-психолог</t>
  </si>
  <si>
    <t>25л4м14д</t>
  </si>
  <si>
    <t>Тиленбаева Н.Б.</t>
  </si>
  <si>
    <t>Методист</t>
  </si>
  <si>
    <t>14л3м4д</t>
  </si>
  <si>
    <t>Аглиуллина З.В.</t>
  </si>
  <si>
    <t>Муз. руководитель</t>
  </si>
  <si>
    <t>28л3м24д</t>
  </si>
  <si>
    <t>Құмаш Ж.К.</t>
  </si>
  <si>
    <t>б/к</t>
  </si>
  <si>
    <t>5л1м1д</t>
  </si>
  <si>
    <t>4</t>
  </si>
  <si>
    <t>Сейсембекова А.Т.</t>
  </si>
  <si>
    <t>Инструктор по ФК</t>
  </si>
  <si>
    <t>ср.сп.</t>
  </si>
  <si>
    <t>8л9м22д</t>
  </si>
  <si>
    <t>B4</t>
  </si>
  <si>
    <t>Амантай З.А.</t>
  </si>
  <si>
    <t>3л2м29д</t>
  </si>
  <si>
    <t>Жосалбаева Б.Т.</t>
  </si>
  <si>
    <t>Воспитатель</t>
  </si>
  <si>
    <t>28л4м3д</t>
  </si>
  <si>
    <t>Арынбаева А.К.</t>
  </si>
  <si>
    <t>23л11м27д</t>
  </si>
  <si>
    <t>Ныгманова А.Б.</t>
  </si>
  <si>
    <t>23л1м19д</t>
  </si>
  <si>
    <t>Кошербаева М.Е.</t>
  </si>
  <si>
    <t>15л1м21д</t>
  </si>
  <si>
    <t>Абилдина К.С.</t>
  </si>
  <si>
    <t>12л3м25д</t>
  </si>
  <si>
    <t>Тлеубекова М.Ж.</t>
  </si>
  <si>
    <t>10л8м4д</t>
  </si>
  <si>
    <t>Ермұхан Ә.Х.</t>
  </si>
  <si>
    <t>9л7м9д</t>
  </si>
  <si>
    <t>Алимбекова А.М.</t>
  </si>
  <si>
    <t>8л7м26д</t>
  </si>
  <si>
    <t>Сулейменова А.А.</t>
  </si>
  <si>
    <t>9л2м6д</t>
  </si>
  <si>
    <t>Касымбекова Б.А.</t>
  </si>
  <si>
    <t>4л8м29д</t>
  </si>
  <si>
    <t>Мусина Б.Т.</t>
  </si>
  <si>
    <t>7л5м6д</t>
  </si>
  <si>
    <t>Туткушева Р.К.</t>
  </si>
  <si>
    <t>3л10м18д</t>
  </si>
  <si>
    <t>Ахметова З.Б.</t>
  </si>
  <si>
    <t>22л7м15д</t>
  </si>
  <si>
    <t>Абдыкаримова Г.Х.</t>
  </si>
  <si>
    <t>13л8м11д</t>
  </si>
  <si>
    <t>Анапиева Г.Ж.</t>
  </si>
  <si>
    <t>13л1д</t>
  </si>
  <si>
    <t>Сарсенбаева Д.Р.</t>
  </si>
  <si>
    <t>11л6м16д</t>
  </si>
  <si>
    <t>Тусупбаева Ж.А.</t>
  </si>
  <si>
    <t>10л9м</t>
  </si>
  <si>
    <t>Токкарина Е.А.</t>
  </si>
  <si>
    <t>10л10м10д</t>
  </si>
  <si>
    <t>Жанболсын Ж.Б.</t>
  </si>
  <si>
    <t>6л8м15д</t>
  </si>
  <si>
    <t>Уалиева Г.К.</t>
  </si>
  <si>
    <t>6л9м15д</t>
  </si>
  <si>
    <t>Совет К.А.</t>
  </si>
  <si>
    <t>3л10м25д</t>
  </si>
  <si>
    <t>Саденова А.Д.</t>
  </si>
  <si>
    <t>3л10м26д</t>
  </si>
  <si>
    <t>Итого:</t>
  </si>
  <si>
    <t>И.о.директора КГКП "Ясли-сад "Жұлдыз"  _______________  Тиленбаева Нургуль Боранбаевна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</si>
</sst>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9"/>
      <name val="Arial Cyr"/>
      <charset val="204"/>
    </font>
    <font>
      <sz val="9"/>
      <color theme="1"/>
      <name val="Arial Cyr"/>
      <charset val="204"/>
    </font>
    <font>
      <sz val="10"/>
      <color theme="1"/>
      <name val="Arial Cyr"/>
      <charset val="204"/>
    </font>
    <font>
      <b/>
      <sz val="16"/>
      <name val="Arial Cyr"/>
      <charset val="204"/>
    </font>
    <font>
      <b/>
      <sz val="11"/>
      <name val="Arial Cyr"/>
      <charset val="204"/>
    </font>
    <font>
      <b/>
      <sz val="8"/>
      <name val="Arial Cyr"/>
      <charset val="204"/>
    </font>
    <font>
      <sz val="8"/>
      <color theme="1"/>
      <name val="Arial Cyr"/>
      <charset val="204"/>
    </font>
    <font>
      <b/>
      <sz val="8"/>
      <name val="Arial Cyr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name val="Arial Cyr"/>
      <charset val="204"/>
    </font>
    <font>
      <b/>
      <sz val="10"/>
      <color theme="1"/>
      <name val="Arial Cyr"/>
      <charset val="204"/>
    </font>
    <font>
      <b/>
      <sz val="8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Border="1"/>
    <xf numFmtId="0" fontId="4" fillId="0" borderId="0" xfId="0" applyFont="1"/>
    <xf numFmtId="0" fontId="1" fillId="0" borderId="0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0" fontId="7" fillId="0" borderId="1" xfId="0" applyNumberFormat="1" applyFont="1" applyBorder="1" applyAlignment="1">
      <alignment horizontal="center" vertical="center"/>
    </xf>
    <xf numFmtId="0" fontId="8" fillId="0" borderId="0" xfId="0" applyFont="1"/>
    <xf numFmtId="0" fontId="10" fillId="0" borderId="0" xfId="0" applyFont="1"/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right"/>
    </xf>
    <xf numFmtId="3" fontId="8" fillId="0" borderId="1" xfId="0" applyNumberFormat="1" applyFont="1" applyBorder="1" applyAlignment="1">
      <alignment horizontal="right"/>
    </xf>
    <xf numFmtId="0" fontId="8" fillId="0" borderId="1" xfId="0" applyNumberFormat="1" applyFont="1" applyBorder="1" applyAlignment="1">
      <alignment horizontal="right"/>
    </xf>
    <xf numFmtId="1" fontId="8" fillId="0" borderId="1" xfId="0" applyNumberFormat="1" applyFont="1" applyBorder="1" applyAlignment="1">
      <alignment horizontal="right"/>
    </xf>
    <xf numFmtId="0" fontId="12" fillId="0" borderId="0" xfId="0" applyFont="1" applyAlignment="1"/>
    <xf numFmtId="0" fontId="12" fillId="0" borderId="0" xfId="0" applyFont="1" applyAlignment="1">
      <alignment horizontal="right"/>
    </xf>
    <xf numFmtId="0" fontId="12" fillId="0" borderId="0" xfId="0" applyFont="1" applyAlignment="1">
      <alignment horizontal="left"/>
    </xf>
    <xf numFmtId="0" fontId="0" fillId="0" borderId="0" xfId="0" applyFont="1"/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10" fontId="7" fillId="0" borderId="5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8" fillId="0" borderId="7" xfId="0" applyFont="1" applyBorder="1" applyAlignment="1">
      <alignment horizontal="right"/>
    </xf>
    <xf numFmtId="3" fontId="11" fillId="0" borderId="8" xfId="0" applyNumberFormat="1" applyFont="1" applyBorder="1" applyAlignment="1">
      <alignment horizontal="right"/>
    </xf>
    <xf numFmtId="0" fontId="8" fillId="0" borderId="12" xfId="0" applyFont="1" applyBorder="1" applyAlignment="1">
      <alignment horizontal="right"/>
    </xf>
    <xf numFmtId="0" fontId="8" fillId="0" borderId="3" xfId="0" applyFont="1" applyBorder="1" applyAlignment="1">
      <alignment horizontal="left"/>
    </xf>
    <xf numFmtId="0" fontId="8" fillId="0" borderId="3" xfId="0" applyFont="1" applyBorder="1" applyAlignment="1">
      <alignment horizontal="center"/>
    </xf>
    <xf numFmtId="49" fontId="8" fillId="0" borderId="3" xfId="0" applyNumberFormat="1" applyFont="1" applyBorder="1" applyAlignment="1">
      <alignment horizontal="center"/>
    </xf>
    <xf numFmtId="2" fontId="8" fillId="0" borderId="3" xfId="0" applyNumberFormat="1" applyFont="1" applyBorder="1" applyAlignment="1">
      <alignment horizontal="right"/>
    </xf>
    <xf numFmtId="3" fontId="8" fillId="0" borderId="3" xfId="0" applyNumberFormat="1" applyFont="1" applyBorder="1" applyAlignment="1">
      <alignment horizontal="right"/>
    </xf>
    <xf numFmtId="0" fontId="8" fillId="0" borderId="3" xfId="0" applyNumberFormat="1" applyFont="1" applyBorder="1" applyAlignment="1">
      <alignment horizontal="right"/>
    </xf>
    <xf numFmtId="1" fontId="8" fillId="0" borderId="3" xfId="0" applyNumberFormat="1" applyFont="1" applyBorder="1" applyAlignment="1">
      <alignment horizontal="right"/>
    </xf>
    <xf numFmtId="3" fontId="11" fillId="0" borderId="13" xfId="0" applyNumberFormat="1" applyFont="1" applyBorder="1" applyAlignment="1">
      <alignment horizontal="right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8" fillId="0" borderId="14" xfId="0" applyFont="1" applyBorder="1" applyAlignment="1">
      <alignment horizontal="right"/>
    </xf>
    <xf numFmtId="0" fontId="8" fillId="0" borderId="2" xfId="0" applyFont="1" applyBorder="1" applyAlignment="1">
      <alignment horizontal="left"/>
    </xf>
    <xf numFmtId="0" fontId="8" fillId="0" borderId="2" xfId="0" applyFont="1" applyBorder="1" applyAlignment="1">
      <alignment horizontal="center"/>
    </xf>
    <xf numFmtId="49" fontId="8" fillId="0" borderId="2" xfId="0" applyNumberFormat="1" applyFont="1" applyBorder="1" applyAlignment="1">
      <alignment horizontal="center"/>
    </xf>
    <xf numFmtId="2" fontId="8" fillId="0" borderId="2" xfId="0" applyNumberFormat="1" applyFont="1" applyBorder="1" applyAlignment="1">
      <alignment horizontal="right"/>
    </xf>
    <xf numFmtId="3" fontId="8" fillId="0" borderId="2" xfId="0" applyNumberFormat="1" applyFont="1" applyBorder="1" applyAlignment="1">
      <alignment horizontal="right"/>
    </xf>
    <xf numFmtId="0" fontId="8" fillId="0" borderId="2" xfId="0" applyNumberFormat="1" applyFont="1" applyBorder="1" applyAlignment="1">
      <alignment horizontal="right"/>
    </xf>
    <xf numFmtId="1" fontId="8" fillId="0" borderId="2" xfId="0" applyNumberFormat="1" applyFont="1" applyBorder="1" applyAlignment="1">
      <alignment horizontal="right"/>
    </xf>
    <xf numFmtId="3" fontId="11" fillId="0" borderId="15" xfId="0" applyNumberFormat="1" applyFont="1" applyBorder="1" applyAlignment="1">
      <alignment horizontal="right"/>
    </xf>
    <xf numFmtId="0" fontId="7" fillId="0" borderId="16" xfId="0" applyFont="1" applyBorder="1" applyAlignment="1">
      <alignment horizontal="center"/>
    </xf>
    <xf numFmtId="0" fontId="7" fillId="0" borderId="17" xfId="0" applyFont="1" applyBorder="1"/>
    <xf numFmtId="0" fontId="9" fillId="0" borderId="17" xfId="0" applyFont="1" applyBorder="1"/>
    <xf numFmtId="3" fontId="9" fillId="0" borderId="17" xfId="0" applyNumberFormat="1" applyFont="1" applyBorder="1" applyAlignment="1">
      <alignment horizontal="right"/>
    </xf>
    <xf numFmtId="0" fontId="9" fillId="0" borderId="17" xfId="0" applyNumberFormat="1" applyFont="1" applyBorder="1" applyAlignment="1">
      <alignment horizontal="right"/>
    </xf>
    <xf numFmtId="3" fontId="9" fillId="0" borderId="18" xfId="0" applyNumberFormat="1" applyFont="1" applyBorder="1" applyAlignment="1">
      <alignment horizontal="right"/>
    </xf>
    <xf numFmtId="0" fontId="8" fillId="0" borderId="19" xfId="0" applyFont="1" applyBorder="1" applyAlignment="1">
      <alignment horizontal="right"/>
    </xf>
    <xf numFmtId="0" fontId="13" fillId="0" borderId="20" xfId="0" applyFont="1" applyBorder="1" applyAlignment="1">
      <alignment horizontal="left"/>
    </xf>
    <xf numFmtId="0" fontId="13" fillId="0" borderId="20" xfId="0" applyFont="1" applyBorder="1" applyAlignment="1">
      <alignment horizontal="center"/>
    </xf>
    <xf numFmtId="49" fontId="13" fillId="0" borderId="20" xfId="0" applyNumberFormat="1" applyFont="1" applyBorder="1" applyAlignment="1">
      <alignment horizontal="center"/>
    </xf>
    <xf numFmtId="2" fontId="13" fillId="0" borderId="20" xfId="0" applyNumberFormat="1" applyFont="1" applyBorder="1" applyAlignment="1">
      <alignment horizontal="right"/>
    </xf>
    <xf numFmtId="3" fontId="13" fillId="0" borderId="20" xfId="0" applyNumberFormat="1" applyFont="1" applyBorder="1" applyAlignment="1">
      <alignment horizontal="right"/>
    </xf>
    <xf numFmtId="0" fontId="13" fillId="0" borderId="20" xfId="0" applyNumberFormat="1" applyFont="1" applyBorder="1" applyAlignment="1">
      <alignment horizontal="right"/>
    </xf>
    <xf numFmtId="1" fontId="13" fillId="0" borderId="20" xfId="0" applyNumberFormat="1" applyFont="1" applyBorder="1" applyAlignment="1">
      <alignment horizontal="right"/>
    </xf>
    <xf numFmtId="3" fontId="7" fillId="0" borderId="21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tabSelected="1" topLeftCell="A19" zoomScaleNormal="100" workbookViewId="0">
      <selection activeCell="A3" sqref="A3:R3"/>
    </sheetView>
  </sheetViews>
  <sheetFormatPr defaultRowHeight="15" x14ac:dyDescent="0.25"/>
  <cols>
    <col min="1" max="1" width="3.42578125" style="27" customWidth="1"/>
    <col min="2" max="2" width="15.42578125" style="27" bestFit="1" customWidth="1"/>
    <col min="3" max="3" width="12.42578125" style="27" customWidth="1"/>
    <col min="4" max="4" width="8.28515625" style="27" customWidth="1"/>
    <col min="5" max="5" width="6" style="27" customWidth="1"/>
    <col min="6" max="6" width="9.140625" style="27"/>
    <col min="7" max="7" width="6" style="27" customWidth="1"/>
    <col min="8" max="8" width="6.42578125" style="27" customWidth="1"/>
    <col min="9" max="9" width="5.28515625" style="27" customWidth="1"/>
    <col min="10" max="10" width="8" style="27" customWidth="1"/>
    <col min="11" max="11" width="5" style="27" customWidth="1"/>
    <col min="12" max="12" width="8.7109375" style="27" customWidth="1"/>
    <col min="13" max="13" width="4.42578125" style="27" hidden="1" customWidth="1"/>
    <col min="14" max="14" width="6.28515625" style="27" customWidth="1"/>
    <col min="15" max="16" width="9.140625" style="27"/>
    <col min="17" max="17" width="8.42578125" style="27" customWidth="1"/>
    <col min="18" max="246" width="9.140625" style="27"/>
    <col min="247" max="247" width="5.5703125" style="27" customWidth="1"/>
    <col min="248" max="249" width="9.140625" style="27"/>
    <col min="250" max="250" width="12.28515625" style="27" customWidth="1"/>
    <col min="251" max="254" width="9.140625" style="27"/>
    <col min="255" max="255" width="5.28515625" style="27" customWidth="1"/>
    <col min="256" max="256" width="9.140625" style="27"/>
    <col min="257" max="257" width="6.140625" style="27" customWidth="1"/>
    <col min="258" max="258" width="9.140625" style="27"/>
    <col min="259" max="259" width="0" style="27" hidden="1" customWidth="1"/>
    <col min="260" max="266" width="9.140625" style="27"/>
    <col min="267" max="268" width="11.42578125" style="27" customWidth="1"/>
    <col min="269" max="502" width="9.140625" style="27"/>
    <col min="503" max="503" width="5.5703125" style="27" customWidth="1"/>
    <col min="504" max="505" width="9.140625" style="27"/>
    <col min="506" max="506" width="12.28515625" style="27" customWidth="1"/>
    <col min="507" max="510" width="9.140625" style="27"/>
    <col min="511" max="511" width="5.28515625" style="27" customWidth="1"/>
    <col min="512" max="512" width="9.140625" style="27"/>
    <col min="513" max="513" width="6.140625" style="27" customWidth="1"/>
    <col min="514" max="514" width="9.140625" style="27"/>
    <col min="515" max="515" width="0" style="27" hidden="1" customWidth="1"/>
    <col min="516" max="522" width="9.140625" style="27"/>
    <col min="523" max="524" width="11.42578125" style="27" customWidth="1"/>
    <col min="525" max="758" width="9.140625" style="27"/>
    <col min="759" max="759" width="5.5703125" style="27" customWidth="1"/>
    <col min="760" max="761" width="9.140625" style="27"/>
    <col min="762" max="762" width="12.28515625" style="27" customWidth="1"/>
    <col min="763" max="766" width="9.140625" style="27"/>
    <col min="767" max="767" width="5.28515625" style="27" customWidth="1"/>
    <col min="768" max="768" width="9.140625" style="27"/>
    <col min="769" max="769" width="6.140625" style="27" customWidth="1"/>
    <col min="770" max="770" width="9.140625" style="27"/>
    <col min="771" max="771" width="0" style="27" hidden="1" customWidth="1"/>
    <col min="772" max="778" width="9.140625" style="27"/>
    <col min="779" max="780" width="11.42578125" style="27" customWidth="1"/>
    <col min="781" max="1014" width="9.140625" style="27"/>
    <col min="1015" max="1015" width="5.5703125" style="27" customWidth="1"/>
    <col min="1016" max="1017" width="9.140625" style="27"/>
    <col min="1018" max="1018" width="12.28515625" style="27" customWidth="1"/>
    <col min="1019" max="1022" width="9.140625" style="27"/>
    <col min="1023" max="1023" width="5.28515625" style="27" customWidth="1"/>
    <col min="1024" max="1024" width="9.140625" style="27"/>
    <col min="1025" max="1025" width="6.140625" style="27" customWidth="1"/>
    <col min="1026" max="1026" width="9.140625" style="27"/>
    <col min="1027" max="1027" width="0" style="27" hidden="1" customWidth="1"/>
    <col min="1028" max="1034" width="9.140625" style="27"/>
    <col min="1035" max="1036" width="11.42578125" style="27" customWidth="1"/>
    <col min="1037" max="1270" width="9.140625" style="27"/>
    <col min="1271" max="1271" width="5.5703125" style="27" customWidth="1"/>
    <col min="1272" max="1273" width="9.140625" style="27"/>
    <col min="1274" max="1274" width="12.28515625" style="27" customWidth="1"/>
    <col min="1275" max="1278" width="9.140625" style="27"/>
    <col min="1279" max="1279" width="5.28515625" style="27" customWidth="1"/>
    <col min="1280" max="1280" width="9.140625" style="27"/>
    <col min="1281" max="1281" width="6.140625" style="27" customWidth="1"/>
    <col min="1282" max="1282" width="9.140625" style="27"/>
    <col min="1283" max="1283" width="0" style="27" hidden="1" customWidth="1"/>
    <col min="1284" max="1290" width="9.140625" style="27"/>
    <col min="1291" max="1292" width="11.42578125" style="27" customWidth="1"/>
    <col min="1293" max="1526" width="9.140625" style="27"/>
    <col min="1527" max="1527" width="5.5703125" style="27" customWidth="1"/>
    <col min="1528" max="1529" width="9.140625" style="27"/>
    <col min="1530" max="1530" width="12.28515625" style="27" customWidth="1"/>
    <col min="1531" max="1534" width="9.140625" style="27"/>
    <col min="1535" max="1535" width="5.28515625" style="27" customWidth="1"/>
    <col min="1536" max="1536" width="9.140625" style="27"/>
    <col min="1537" max="1537" width="6.140625" style="27" customWidth="1"/>
    <col min="1538" max="1538" width="9.140625" style="27"/>
    <col min="1539" max="1539" width="0" style="27" hidden="1" customWidth="1"/>
    <col min="1540" max="1546" width="9.140625" style="27"/>
    <col min="1547" max="1548" width="11.42578125" style="27" customWidth="1"/>
    <col min="1549" max="1782" width="9.140625" style="27"/>
    <col min="1783" max="1783" width="5.5703125" style="27" customWidth="1"/>
    <col min="1784" max="1785" width="9.140625" style="27"/>
    <col min="1786" max="1786" width="12.28515625" style="27" customWidth="1"/>
    <col min="1787" max="1790" width="9.140625" style="27"/>
    <col min="1791" max="1791" width="5.28515625" style="27" customWidth="1"/>
    <col min="1792" max="1792" width="9.140625" style="27"/>
    <col min="1793" max="1793" width="6.140625" style="27" customWidth="1"/>
    <col min="1794" max="1794" width="9.140625" style="27"/>
    <col min="1795" max="1795" width="0" style="27" hidden="1" customWidth="1"/>
    <col min="1796" max="1802" width="9.140625" style="27"/>
    <col min="1803" max="1804" width="11.42578125" style="27" customWidth="1"/>
    <col min="1805" max="2038" width="9.140625" style="27"/>
    <col min="2039" max="2039" width="5.5703125" style="27" customWidth="1"/>
    <col min="2040" max="2041" width="9.140625" style="27"/>
    <col min="2042" max="2042" width="12.28515625" style="27" customWidth="1"/>
    <col min="2043" max="2046" width="9.140625" style="27"/>
    <col min="2047" max="2047" width="5.28515625" style="27" customWidth="1"/>
    <col min="2048" max="2048" width="9.140625" style="27"/>
    <col min="2049" max="2049" width="6.140625" style="27" customWidth="1"/>
    <col min="2050" max="2050" width="9.140625" style="27"/>
    <col min="2051" max="2051" width="0" style="27" hidden="1" customWidth="1"/>
    <col min="2052" max="2058" width="9.140625" style="27"/>
    <col min="2059" max="2060" width="11.42578125" style="27" customWidth="1"/>
    <col min="2061" max="2294" width="9.140625" style="27"/>
    <col min="2295" max="2295" width="5.5703125" style="27" customWidth="1"/>
    <col min="2296" max="2297" width="9.140625" style="27"/>
    <col min="2298" max="2298" width="12.28515625" style="27" customWidth="1"/>
    <col min="2299" max="2302" width="9.140625" style="27"/>
    <col min="2303" max="2303" width="5.28515625" style="27" customWidth="1"/>
    <col min="2304" max="2304" width="9.140625" style="27"/>
    <col min="2305" max="2305" width="6.140625" style="27" customWidth="1"/>
    <col min="2306" max="2306" width="9.140625" style="27"/>
    <col min="2307" max="2307" width="0" style="27" hidden="1" customWidth="1"/>
    <col min="2308" max="2314" width="9.140625" style="27"/>
    <col min="2315" max="2316" width="11.42578125" style="27" customWidth="1"/>
    <col min="2317" max="2550" width="9.140625" style="27"/>
    <col min="2551" max="2551" width="5.5703125" style="27" customWidth="1"/>
    <col min="2552" max="2553" width="9.140625" style="27"/>
    <col min="2554" max="2554" width="12.28515625" style="27" customWidth="1"/>
    <col min="2555" max="2558" width="9.140625" style="27"/>
    <col min="2559" max="2559" width="5.28515625" style="27" customWidth="1"/>
    <col min="2560" max="2560" width="9.140625" style="27"/>
    <col min="2561" max="2561" width="6.140625" style="27" customWidth="1"/>
    <col min="2562" max="2562" width="9.140625" style="27"/>
    <col min="2563" max="2563" width="0" style="27" hidden="1" customWidth="1"/>
    <col min="2564" max="2570" width="9.140625" style="27"/>
    <col min="2571" max="2572" width="11.42578125" style="27" customWidth="1"/>
    <col min="2573" max="2806" width="9.140625" style="27"/>
    <col min="2807" max="2807" width="5.5703125" style="27" customWidth="1"/>
    <col min="2808" max="2809" width="9.140625" style="27"/>
    <col min="2810" max="2810" width="12.28515625" style="27" customWidth="1"/>
    <col min="2811" max="2814" width="9.140625" style="27"/>
    <col min="2815" max="2815" width="5.28515625" style="27" customWidth="1"/>
    <col min="2816" max="2816" width="9.140625" style="27"/>
    <col min="2817" max="2817" width="6.140625" style="27" customWidth="1"/>
    <col min="2818" max="2818" width="9.140625" style="27"/>
    <col min="2819" max="2819" width="0" style="27" hidden="1" customWidth="1"/>
    <col min="2820" max="2826" width="9.140625" style="27"/>
    <col min="2827" max="2828" width="11.42578125" style="27" customWidth="1"/>
    <col min="2829" max="3062" width="9.140625" style="27"/>
    <col min="3063" max="3063" width="5.5703125" style="27" customWidth="1"/>
    <col min="3064" max="3065" width="9.140625" style="27"/>
    <col min="3066" max="3066" width="12.28515625" style="27" customWidth="1"/>
    <col min="3067" max="3070" width="9.140625" style="27"/>
    <col min="3071" max="3071" width="5.28515625" style="27" customWidth="1"/>
    <col min="3072" max="3072" width="9.140625" style="27"/>
    <col min="3073" max="3073" width="6.140625" style="27" customWidth="1"/>
    <col min="3074" max="3074" width="9.140625" style="27"/>
    <col min="3075" max="3075" width="0" style="27" hidden="1" customWidth="1"/>
    <col min="3076" max="3082" width="9.140625" style="27"/>
    <col min="3083" max="3084" width="11.42578125" style="27" customWidth="1"/>
    <col min="3085" max="3318" width="9.140625" style="27"/>
    <col min="3319" max="3319" width="5.5703125" style="27" customWidth="1"/>
    <col min="3320" max="3321" width="9.140625" style="27"/>
    <col min="3322" max="3322" width="12.28515625" style="27" customWidth="1"/>
    <col min="3323" max="3326" width="9.140625" style="27"/>
    <col min="3327" max="3327" width="5.28515625" style="27" customWidth="1"/>
    <col min="3328" max="3328" width="9.140625" style="27"/>
    <col min="3329" max="3329" width="6.140625" style="27" customWidth="1"/>
    <col min="3330" max="3330" width="9.140625" style="27"/>
    <col min="3331" max="3331" width="0" style="27" hidden="1" customWidth="1"/>
    <col min="3332" max="3338" width="9.140625" style="27"/>
    <col min="3339" max="3340" width="11.42578125" style="27" customWidth="1"/>
    <col min="3341" max="3574" width="9.140625" style="27"/>
    <col min="3575" max="3575" width="5.5703125" style="27" customWidth="1"/>
    <col min="3576" max="3577" width="9.140625" style="27"/>
    <col min="3578" max="3578" width="12.28515625" style="27" customWidth="1"/>
    <col min="3579" max="3582" width="9.140625" style="27"/>
    <col min="3583" max="3583" width="5.28515625" style="27" customWidth="1"/>
    <col min="3584" max="3584" width="9.140625" style="27"/>
    <col min="3585" max="3585" width="6.140625" style="27" customWidth="1"/>
    <col min="3586" max="3586" width="9.140625" style="27"/>
    <col min="3587" max="3587" width="0" style="27" hidden="1" customWidth="1"/>
    <col min="3588" max="3594" width="9.140625" style="27"/>
    <col min="3595" max="3596" width="11.42578125" style="27" customWidth="1"/>
    <col min="3597" max="3830" width="9.140625" style="27"/>
    <col min="3831" max="3831" width="5.5703125" style="27" customWidth="1"/>
    <col min="3832" max="3833" width="9.140625" style="27"/>
    <col min="3834" max="3834" width="12.28515625" style="27" customWidth="1"/>
    <col min="3835" max="3838" width="9.140625" style="27"/>
    <col min="3839" max="3839" width="5.28515625" style="27" customWidth="1"/>
    <col min="3840" max="3840" width="9.140625" style="27"/>
    <col min="3841" max="3841" width="6.140625" style="27" customWidth="1"/>
    <col min="3842" max="3842" width="9.140625" style="27"/>
    <col min="3843" max="3843" width="0" style="27" hidden="1" customWidth="1"/>
    <col min="3844" max="3850" width="9.140625" style="27"/>
    <col min="3851" max="3852" width="11.42578125" style="27" customWidth="1"/>
    <col min="3853" max="4086" width="9.140625" style="27"/>
    <col min="4087" max="4087" width="5.5703125" style="27" customWidth="1"/>
    <col min="4088" max="4089" width="9.140625" style="27"/>
    <col min="4090" max="4090" width="12.28515625" style="27" customWidth="1"/>
    <col min="4091" max="4094" width="9.140625" style="27"/>
    <col min="4095" max="4095" width="5.28515625" style="27" customWidth="1"/>
    <col min="4096" max="4096" width="9.140625" style="27"/>
    <col min="4097" max="4097" width="6.140625" style="27" customWidth="1"/>
    <col min="4098" max="4098" width="9.140625" style="27"/>
    <col min="4099" max="4099" width="0" style="27" hidden="1" customWidth="1"/>
    <col min="4100" max="4106" width="9.140625" style="27"/>
    <col min="4107" max="4108" width="11.42578125" style="27" customWidth="1"/>
    <col min="4109" max="4342" width="9.140625" style="27"/>
    <col min="4343" max="4343" width="5.5703125" style="27" customWidth="1"/>
    <col min="4344" max="4345" width="9.140625" style="27"/>
    <col min="4346" max="4346" width="12.28515625" style="27" customWidth="1"/>
    <col min="4347" max="4350" width="9.140625" style="27"/>
    <col min="4351" max="4351" width="5.28515625" style="27" customWidth="1"/>
    <col min="4352" max="4352" width="9.140625" style="27"/>
    <col min="4353" max="4353" width="6.140625" style="27" customWidth="1"/>
    <col min="4354" max="4354" width="9.140625" style="27"/>
    <col min="4355" max="4355" width="0" style="27" hidden="1" customWidth="1"/>
    <col min="4356" max="4362" width="9.140625" style="27"/>
    <col min="4363" max="4364" width="11.42578125" style="27" customWidth="1"/>
    <col min="4365" max="4598" width="9.140625" style="27"/>
    <col min="4599" max="4599" width="5.5703125" style="27" customWidth="1"/>
    <col min="4600" max="4601" width="9.140625" style="27"/>
    <col min="4602" max="4602" width="12.28515625" style="27" customWidth="1"/>
    <col min="4603" max="4606" width="9.140625" style="27"/>
    <col min="4607" max="4607" width="5.28515625" style="27" customWidth="1"/>
    <col min="4608" max="4608" width="9.140625" style="27"/>
    <col min="4609" max="4609" width="6.140625" style="27" customWidth="1"/>
    <col min="4610" max="4610" width="9.140625" style="27"/>
    <col min="4611" max="4611" width="0" style="27" hidden="1" customWidth="1"/>
    <col min="4612" max="4618" width="9.140625" style="27"/>
    <col min="4619" max="4620" width="11.42578125" style="27" customWidth="1"/>
    <col min="4621" max="4854" width="9.140625" style="27"/>
    <col min="4855" max="4855" width="5.5703125" style="27" customWidth="1"/>
    <col min="4856" max="4857" width="9.140625" style="27"/>
    <col min="4858" max="4858" width="12.28515625" style="27" customWidth="1"/>
    <col min="4859" max="4862" width="9.140625" style="27"/>
    <col min="4863" max="4863" width="5.28515625" style="27" customWidth="1"/>
    <col min="4864" max="4864" width="9.140625" style="27"/>
    <col min="4865" max="4865" width="6.140625" style="27" customWidth="1"/>
    <col min="4866" max="4866" width="9.140625" style="27"/>
    <col min="4867" max="4867" width="0" style="27" hidden="1" customWidth="1"/>
    <col min="4868" max="4874" width="9.140625" style="27"/>
    <col min="4875" max="4876" width="11.42578125" style="27" customWidth="1"/>
    <col min="4877" max="5110" width="9.140625" style="27"/>
    <col min="5111" max="5111" width="5.5703125" style="27" customWidth="1"/>
    <col min="5112" max="5113" width="9.140625" style="27"/>
    <col min="5114" max="5114" width="12.28515625" style="27" customWidth="1"/>
    <col min="5115" max="5118" width="9.140625" style="27"/>
    <col min="5119" max="5119" width="5.28515625" style="27" customWidth="1"/>
    <col min="5120" max="5120" width="9.140625" style="27"/>
    <col min="5121" max="5121" width="6.140625" style="27" customWidth="1"/>
    <col min="5122" max="5122" width="9.140625" style="27"/>
    <col min="5123" max="5123" width="0" style="27" hidden="1" customWidth="1"/>
    <col min="5124" max="5130" width="9.140625" style="27"/>
    <col min="5131" max="5132" width="11.42578125" style="27" customWidth="1"/>
    <col min="5133" max="5366" width="9.140625" style="27"/>
    <col min="5367" max="5367" width="5.5703125" style="27" customWidth="1"/>
    <col min="5368" max="5369" width="9.140625" style="27"/>
    <col min="5370" max="5370" width="12.28515625" style="27" customWidth="1"/>
    <col min="5371" max="5374" width="9.140625" style="27"/>
    <col min="5375" max="5375" width="5.28515625" style="27" customWidth="1"/>
    <col min="5376" max="5376" width="9.140625" style="27"/>
    <col min="5377" max="5377" width="6.140625" style="27" customWidth="1"/>
    <col min="5378" max="5378" width="9.140625" style="27"/>
    <col min="5379" max="5379" width="0" style="27" hidden="1" customWidth="1"/>
    <col min="5380" max="5386" width="9.140625" style="27"/>
    <col min="5387" max="5388" width="11.42578125" style="27" customWidth="1"/>
    <col min="5389" max="5622" width="9.140625" style="27"/>
    <col min="5623" max="5623" width="5.5703125" style="27" customWidth="1"/>
    <col min="5624" max="5625" width="9.140625" style="27"/>
    <col min="5626" max="5626" width="12.28515625" style="27" customWidth="1"/>
    <col min="5627" max="5630" width="9.140625" style="27"/>
    <col min="5631" max="5631" width="5.28515625" style="27" customWidth="1"/>
    <col min="5632" max="5632" width="9.140625" style="27"/>
    <col min="5633" max="5633" width="6.140625" style="27" customWidth="1"/>
    <col min="5634" max="5634" width="9.140625" style="27"/>
    <col min="5635" max="5635" width="0" style="27" hidden="1" customWidth="1"/>
    <col min="5636" max="5642" width="9.140625" style="27"/>
    <col min="5643" max="5644" width="11.42578125" style="27" customWidth="1"/>
    <col min="5645" max="5878" width="9.140625" style="27"/>
    <col min="5879" max="5879" width="5.5703125" style="27" customWidth="1"/>
    <col min="5880" max="5881" width="9.140625" style="27"/>
    <col min="5882" max="5882" width="12.28515625" style="27" customWidth="1"/>
    <col min="5883" max="5886" width="9.140625" style="27"/>
    <col min="5887" max="5887" width="5.28515625" style="27" customWidth="1"/>
    <col min="5888" max="5888" width="9.140625" style="27"/>
    <col min="5889" max="5889" width="6.140625" style="27" customWidth="1"/>
    <col min="5890" max="5890" width="9.140625" style="27"/>
    <col min="5891" max="5891" width="0" style="27" hidden="1" customWidth="1"/>
    <col min="5892" max="5898" width="9.140625" style="27"/>
    <col min="5899" max="5900" width="11.42578125" style="27" customWidth="1"/>
    <col min="5901" max="6134" width="9.140625" style="27"/>
    <col min="6135" max="6135" width="5.5703125" style="27" customWidth="1"/>
    <col min="6136" max="6137" width="9.140625" style="27"/>
    <col min="6138" max="6138" width="12.28515625" style="27" customWidth="1"/>
    <col min="6139" max="6142" width="9.140625" style="27"/>
    <col min="6143" max="6143" width="5.28515625" style="27" customWidth="1"/>
    <col min="6144" max="6144" width="9.140625" style="27"/>
    <col min="6145" max="6145" width="6.140625" style="27" customWidth="1"/>
    <col min="6146" max="6146" width="9.140625" style="27"/>
    <col min="6147" max="6147" width="0" style="27" hidden="1" customWidth="1"/>
    <col min="6148" max="6154" width="9.140625" style="27"/>
    <col min="6155" max="6156" width="11.42578125" style="27" customWidth="1"/>
    <col min="6157" max="6390" width="9.140625" style="27"/>
    <col min="6391" max="6391" width="5.5703125" style="27" customWidth="1"/>
    <col min="6392" max="6393" width="9.140625" style="27"/>
    <col min="6394" max="6394" width="12.28515625" style="27" customWidth="1"/>
    <col min="6395" max="6398" width="9.140625" style="27"/>
    <col min="6399" max="6399" width="5.28515625" style="27" customWidth="1"/>
    <col min="6400" max="6400" width="9.140625" style="27"/>
    <col min="6401" max="6401" width="6.140625" style="27" customWidth="1"/>
    <col min="6402" max="6402" width="9.140625" style="27"/>
    <col min="6403" max="6403" width="0" style="27" hidden="1" customWidth="1"/>
    <col min="6404" max="6410" width="9.140625" style="27"/>
    <col min="6411" max="6412" width="11.42578125" style="27" customWidth="1"/>
    <col min="6413" max="6646" width="9.140625" style="27"/>
    <col min="6647" max="6647" width="5.5703125" style="27" customWidth="1"/>
    <col min="6648" max="6649" width="9.140625" style="27"/>
    <col min="6650" max="6650" width="12.28515625" style="27" customWidth="1"/>
    <col min="6651" max="6654" width="9.140625" style="27"/>
    <col min="6655" max="6655" width="5.28515625" style="27" customWidth="1"/>
    <col min="6656" max="6656" width="9.140625" style="27"/>
    <col min="6657" max="6657" width="6.140625" style="27" customWidth="1"/>
    <col min="6658" max="6658" width="9.140625" style="27"/>
    <col min="6659" max="6659" width="0" style="27" hidden="1" customWidth="1"/>
    <col min="6660" max="6666" width="9.140625" style="27"/>
    <col min="6667" max="6668" width="11.42578125" style="27" customWidth="1"/>
    <col min="6669" max="6902" width="9.140625" style="27"/>
    <col min="6903" max="6903" width="5.5703125" style="27" customWidth="1"/>
    <col min="6904" max="6905" width="9.140625" style="27"/>
    <col min="6906" max="6906" width="12.28515625" style="27" customWidth="1"/>
    <col min="6907" max="6910" width="9.140625" style="27"/>
    <col min="6911" max="6911" width="5.28515625" style="27" customWidth="1"/>
    <col min="6912" max="6912" width="9.140625" style="27"/>
    <col min="6913" max="6913" width="6.140625" style="27" customWidth="1"/>
    <col min="6914" max="6914" width="9.140625" style="27"/>
    <col min="6915" max="6915" width="0" style="27" hidden="1" customWidth="1"/>
    <col min="6916" max="6922" width="9.140625" style="27"/>
    <col min="6923" max="6924" width="11.42578125" style="27" customWidth="1"/>
    <col min="6925" max="7158" width="9.140625" style="27"/>
    <col min="7159" max="7159" width="5.5703125" style="27" customWidth="1"/>
    <col min="7160" max="7161" width="9.140625" style="27"/>
    <col min="7162" max="7162" width="12.28515625" style="27" customWidth="1"/>
    <col min="7163" max="7166" width="9.140625" style="27"/>
    <col min="7167" max="7167" width="5.28515625" style="27" customWidth="1"/>
    <col min="7168" max="7168" width="9.140625" style="27"/>
    <col min="7169" max="7169" width="6.140625" style="27" customWidth="1"/>
    <col min="7170" max="7170" width="9.140625" style="27"/>
    <col min="7171" max="7171" width="0" style="27" hidden="1" customWidth="1"/>
    <col min="7172" max="7178" width="9.140625" style="27"/>
    <col min="7179" max="7180" width="11.42578125" style="27" customWidth="1"/>
    <col min="7181" max="7414" width="9.140625" style="27"/>
    <col min="7415" max="7415" width="5.5703125" style="27" customWidth="1"/>
    <col min="7416" max="7417" width="9.140625" style="27"/>
    <col min="7418" max="7418" width="12.28515625" style="27" customWidth="1"/>
    <col min="7419" max="7422" width="9.140625" style="27"/>
    <col min="7423" max="7423" width="5.28515625" style="27" customWidth="1"/>
    <col min="7424" max="7424" width="9.140625" style="27"/>
    <col min="7425" max="7425" width="6.140625" style="27" customWidth="1"/>
    <col min="7426" max="7426" width="9.140625" style="27"/>
    <col min="7427" max="7427" width="0" style="27" hidden="1" customWidth="1"/>
    <col min="7428" max="7434" width="9.140625" style="27"/>
    <col min="7435" max="7436" width="11.42578125" style="27" customWidth="1"/>
    <col min="7437" max="7670" width="9.140625" style="27"/>
    <col min="7671" max="7671" width="5.5703125" style="27" customWidth="1"/>
    <col min="7672" max="7673" width="9.140625" style="27"/>
    <col min="7674" max="7674" width="12.28515625" style="27" customWidth="1"/>
    <col min="7675" max="7678" width="9.140625" style="27"/>
    <col min="7679" max="7679" width="5.28515625" style="27" customWidth="1"/>
    <col min="7680" max="7680" width="9.140625" style="27"/>
    <col min="7681" max="7681" width="6.140625" style="27" customWidth="1"/>
    <col min="7682" max="7682" width="9.140625" style="27"/>
    <col min="7683" max="7683" width="0" style="27" hidden="1" customWidth="1"/>
    <col min="7684" max="7690" width="9.140625" style="27"/>
    <col min="7691" max="7692" width="11.42578125" style="27" customWidth="1"/>
    <col min="7693" max="7926" width="9.140625" style="27"/>
    <col min="7927" max="7927" width="5.5703125" style="27" customWidth="1"/>
    <col min="7928" max="7929" width="9.140625" style="27"/>
    <col min="7930" max="7930" width="12.28515625" style="27" customWidth="1"/>
    <col min="7931" max="7934" width="9.140625" style="27"/>
    <col min="7935" max="7935" width="5.28515625" style="27" customWidth="1"/>
    <col min="7936" max="7936" width="9.140625" style="27"/>
    <col min="7937" max="7937" width="6.140625" style="27" customWidth="1"/>
    <col min="7938" max="7938" width="9.140625" style="27"/>
    <col min="7939" max="7939" width="0" style="27" hidden="1" customWidth="1"/>
    <col min="7940" max="7946" width="9.140625" style="27"/>
    <col min="7947" max="7948" width="11.42578125" style="27" customWidth="1"/>
    <col min="7949" max="8182" width="9.140625" style="27"/>
    <col min="8183" max="8183" width="5.5703125" style="27" customWidth="1"/>
    <col min="8184" max="8185" width="9.140625" style="27"/>
    <col min="8186" max="8186" width="12.28515625" style="27" customWidth="1"/>
    <col min="8187" max="8190" width="9.140625" style="27"/>
    <col min="8191" max="8191" width="5.28515625" style="27" customWidth="1"/>
    <col min="8192" max="8192" width="9.140625" style="27"/>
    <col min="8193" max="8193" width="6.140625" style="27" customWidth="1"/>
    <col min="8194" max="8194" width="9.140625" style="27"/>
    <col min="8195" max="8195" width="0" style="27" hidden="1" customWidth="1"/>
    <col min="8196" max="8202" width="9.140625" style="27"/>
    <col min="8203" max="8204" width="11.42578125" style="27" customWidth="1"/>
    <col min="8205" max="8438" width="9.140625" style="27"/>
    <col min="8439" max="8439" width="5.5703125" style="27" customWidth="1"/>
    <col min="8440" max="8441" width="9.140625" style="27"/>
    <col min="8442" max="8442" width="12.28515625" style="27" customWidth="1"/>
    <col min="8443" max="8446" width="9.140625" style="27"/>
    <col min="8447" max="8447" width="5.28515625" style="27" customWidth="1"/>
    <col min="8448" max="8448" width="9.140625" style="27"/>
    <col min="8449" max="8449" width="6.140625" style="27" customWidth="1"/>
    <col min="8450" max="8450" width="9.140625" style="27"/>
    <col min="8451" max="8451" width="0" style="27" hidden="1" customWidth="1"/>
    <col min="8452" max="8458" width="9.140625" style="27"/>
    <col min="8459" max="8460" width="11.42578125" style="27" customWidth="1"/>
    <col min="8461" max="8694" width="9.140625" style="27"/>
    <col min="8695" max="8695" width="5.5703125" style="27" customWidth="1"/>
    <col min="8696" max="8697" width="9.140625" style="27"/>
    <col min="8698" max="8698" width="12.28515625" style="27" customWidth="1"/>
    <col min="8699" max="8702" width="9.140625" style="27"/>
    <col min="8703" max="8703" width="5.28515625" style="27" customWidth="1"/>
    <col min="8704" max="8704" width="9.140625" style="27"/>
    <col min="8705" max="8705" width="6.140625" style="27" customWidth="1"/>
    <col min="8706" max="8706" width="9.140625" style="27"/>
    <col min="8707" max="8707" width="0" style="27" hidden="1" customWidth="1"/>
    <col min="8708" max="8714" width="9.140625" style="27"/>
    <col min="8715" max="8716" width="11.42578125" style="27" customWidth="1"/>
    <col min="8717" max="8950" width="9.140625" style="27"/>
    <col min="8951" max="8951" width="5.5703125" style="27" customWidth="1"/>
    <col min="8952" max="8953" width="9.140625" style="27"/>
    <col min="8954" max="8954" width="12.28515625" style="27" customWidth="1"/>
    <col min="8955" max="8958" width="9.140625" style="27"/>
    <col min="8959" max="8959" width="5.28515625" style="27" customWidth="1"/>
    <col min="8960" max="8960" width="9.140625" style="27"/>
    <col min="8961" max="8961" width="6.140625" style="27" customWidth="1"/>
    <col min="8962" max="8962" width="9.140625" style="27"/>
    <col min="8963" max="8963" width="0" style="27" hidden="1" customWidth="1"/>
    <col min="8964" max="8970" width="9.140625" style="27"/>
    <col min="8971" max="8972" width="11.42578125" style="27" customWidth="1"/>
    <col min="8973" max="9206" width="9.140625" style="27"/>
    <col min="9207" max="9207" width="5.5703125" style="27" customWidth="1"/>
    <col min="9208" max="9209" width="9.140625" style="27"/>
    <col min="9210" max="9210" width="12.28515625" style="27" customWidth="1"/>
    <col min="9211" max="9214" width="9.140625" style="27"/>
    <col min="9215" max="9215" width="5.28515625" style="27" customWidth="1"/>
    <col min="9216" max="9216" width="9.140625" style="27"/>
    <col min="9217" max="9217" width="6.140625" style="27" customWidth="1"/>
    <col min="9218" max="9218" width="9.140625" style="27"/>
    <col min="9219" max="9219" width="0" style="27" hidden="1" customWidth="1"/>
    <col min="9220" max="9226" width="9.140625" style="27"/>
    <col min="9227" max="9228" width="11.42578125" style="27" customWidth="1"/>
    <col min="9229" max="9462" width="9.140625" style="27"/>
    <col min="9463" max="9463" width="5.5703125" style="27" customWidth="1"/>
    <col min="9464" max="9465" width="9.140625" style="27"/>
    <col min="9466" max="9466" width="12.28515625" style="27" customWidth="1"/>
    <col min="9467" max="9470" width="9.140625" style="27"/>
    <col min="9471" max="9471" width="5.28515625" style="27" customWidth="1"/>
    <col min="9472" max="9472" width="9.140625" style="27"/>
    <col min="9473" max="9473" width="6.140625" style="27" customWidth="1"/>
    <col min="9474" max="9474" width="9.140625" style="27"/>
    <col min="9475" max="9475" width="0" style="27" hidden="1" customWidth="1"/>
    <col min="9476" max="9482" width="9.140625" style="27"/>
    <col min="9483" max="9484" width="11.42578125" style="27" customWidth="1"/>
    <col min="9485" max="9718" width="9.140625" style="27"/>
    <col min="9719" max="9719" width="5.5703125" style="27" customWidth="1"/>
    <col min="9720" max="9721" width="9.140625" style="27"/>
    <col min="9722" max="9722" width="12.28515625" style="27" customWidth="1"/>
    <col min="9723" max="9726" width="9.140625" style="27"/>
    <col min="9727" max="9727" width="5.28515625" style="27" customWidth="1"/>
    <col min="9728" max="9728" width="9.140625" style="27"/>
    <col min="9729" max="9729" width="6.140625" style="27" customWidth="1"/>
    <col min="9730" max="9730" width="9.140625" style="27"/>
    <col min="9731" max="9731" width="0" style="27" hidden="1" customWidth="1"/>
    <col min="9732" max="9738" width="9.140625" style="27"/>
    <col min="9739" max="9740" width="11.42578125" style="27" customWidth="1"/>
    <col min="9741" max="9974" width="9.140625" style="27"/>
    <col min="9975" max="9975" width="5.5703125" style="27" customWidth="1"/>
    <col min="9976" max="9977" width="9.140625" style="27"/>
    <col min="9978" max="9978" width="12.28515625" style="27" customWidth="1"/>
    <col min="9979" max="9982" width="9.140625" style="27"/>
    <col min="9983" max="9983" width="5.28515625" style="27" customWidth="1"/>
    <col min="9984" max="9984" width="9.140625" style="27"/>
    <col min="9985" max="9985" width="6.140625" style="27" customWidth="1"/>
    <col min="9986" max="9986" width="9.140625" style="27"/>
    <col min="9987" max="9987" width="0" style="27" hidden="1" customWidth="1"/>
    <col min="9988" max="9994" width="9.140625" style="27"/>
    <col min="9995" max="9996" width="11.42578125" style="27" customWidth="1"/>
    <col min="9997" max="10230" width="9.140625" style="27"/>
    <col min="10231" max="10231" width="5.5703125" style="27" customWidth="1"/>
    <col min="10232" max="10233" width="9.140625" style="27"/>
    <col min="10234" max="10234" width="12.28515625" style="27" customWidth="1"/>
    <col min="10235" max="10238" width="9.140625" style="27"/>
    <col min="10239" max="10239" width="5.28515625" style="27" customWidth="1"/>
    <col min="10240" max="10240" width="9.140625" style="27"/>
    <col min="10241" max="10241" width="6.140625" style="27" customWidth="1"/>
    <col min="10242" max="10242" width="9.140625" style="27"/>
    <col min="10243" max="10243" width="0" style="27" hidden="1" customWidth="1"/>
    <col min="10244" max="10250" width="9.140625" style="27"/>
    <col min="10251" max="10252" width="11.42578125" style="27" customWidth="1"/>
    <col min="10253" max="10486" width="9.140625" style="27"/>
    <col min="10487" max="10487" width="5.5703125" style="27" customWidth="1"/>
    <col min="10488" max="10489" width="9.140625" style="27"/>
    <col min="10490" max="10490" width="12.28515625" style="27" customWidth="1"/>
    <col min="10491" max="10494" width="9.140625" style="27"/>
    <col min="10495" max="10495" width="5.28515625" style="27" customWidth="1"/>
    <col min="10496" max="10496" width="9.140625" style="27"/>
    <col min="10497" max="10497" width="6.140625" style="27" customWidth="1"/>
    <col min="10498" max="10498" width="9.140625" style="27"/>
    <col min="10499" max="10499" width="0" style="27" hidden="1" customWidth="1"/>
    <col min="10500" max="10506" width="9.140625" style="27"/>
    <col min="10507" max="10508" width="11.42578125" style="27" customWidth="1"/>
    <col min="10509" max="10742" width="9.140625" style="27"/>
    <col min="10743" max="10743" width="5.5703125" style="27" customWidth="1"/>
    <col min="10744" max="10745" width="9.140625" style="27"/>
    <col min="10746" max="10746" width="12.28515625" style="27" customWidth="1"/>
    <col min="10747" max="10750" width="9.140625" style="27"/>
    <col min="10751" max="10751" width="5.28515625" style="27" customWidth="1"/>
    <col min="10752" max="10752" width="9.140625" style="27"/>
    <col min="10753" max="10753" width="6.140625" style="27" customWidth="1"/>
    <col min="10754" max="10754" width="9.140625" style="27"/>
    <col min="10755" max="10755" width="0" style="27" hidden="1" customWidth="1"/>
    <col min="10756" max="10762" width="9.140625" style="27"/>
    <col min="10763" max="10764" width="11.42578125" style="27" customWidth="1"/>
    <col min="10765" max="10998" width="9.140625" style="27"/>
    <col min="10999" max="10999" width="5.5703125" style="27" customWidth="1"/>
    <col min="11000" max="11001" width="9.140625" style="27"/>
    <col min="11002" max="11002" width="12.28515625" style="27" customWidth="1"/>
    <col min="11003" max="11006" width="9.140625" style="27"/>
    <col min="11007" max="11007" width="5.28515625" style="27" customWidth="1"/>
    <col min="11008" max="11008" width="9.140625" style="27"/>
    <col min="11009" max="11009" width="6.140625" style="27" customWidth="1"/>
    <col min="11010" max="11010" width="9.140625" style="27"/>
    <col min="11011" max="11011" width="0" style="27" hidden="1" customWidth="1"/>
    <col min="11012" max="11018" width="9.140625" style="27"/>
    <col min="11019" max="11020" width="11.42578125" style="27" customWidth="1"/>
    <col min="11021" max="11254" width="9.140625" style="27"/>
    <col min="11255" max="11255" width="5.5703125" style="27" customWidth="1"/>
    <col min="11256" max="11257" width="9.140625" style="27"/>
    <col min="11258" max="11258" width="12.28515625" style="27" customWidth="1"/>
    <col min="11259" max="11262" width="9.140625" style="27"/>
    <col min="11263" max="11263" width="5.28515625" style="27" customWidth="1"/>
    <col min="11264" max="11264" width="9.140625" style="27"/>
    <col min="11265" max="11265" width="6.140625" style="27" customWidth="1"/>
    <col min="11266" max="11266" width="9.140625" style="27"/>
    <col min="11267" max="11267" width="0" style="27" hidden="1" customWidth="1"/>
    <col min="11268" max="11274" width="9.140625" style="27"/>
    <col min="11275" max="11276" width="11.42578125" style="27" customWidth="1"/>
    <col min="11277" max="11510" width="9.140625" style="27"/>
    <col min="11511" max="11511" width="5.5703125" style="27" customWidth="1"/>
    <col min="11512" max="11513" width="9.140625" style="27"/>
    <col min="11514" max="11514" width="12.28515625" style="27" customWidth="1"/>
    <col min="11515" max="11518" width="9.140625" style="27"/>
    <col min="11519" max="11519" width="5.28515625" style="27" customWidth="1"/>
    <col min="11520" max="11520" width="9.140625" style="27"/>
    <col min="11521" max="11521" width="6.140625" style="27" customWidth="1"/>
    <col min="11522" max="11522" width="9.140625" style="27"/>
    <col min="11523" max="11523" width="0" style="27" hidden="1" customWidth="1"/>
    <col min="11524" max="11530" width="9.140625" style="27"/>
    <col min="11531" max="11532" width="11.42578125" style="27" customWidth="1"/>
    <col min="11533" max="11766" width="9.140625" style="27"/>
    <col min="11767" max="11767" width="5.5703125" style="27" customWidth="1"/>
    <col min="11768" max="11769" width="9.140625" style="27"/>
    <col min="11770" max="11770" width="12.28515625" style="27" customWidth="1"/>
    <col min="11771" max="11774" width="9.140625" style="27"/>
    <col min="11775" max="11775" width="5.28515625" style="27" customWidth="1"/>
    <col min="11776" max="11776" width="9.140625" style="27"/>
    <col min="11777" max="11777" width="6.140625" style="27" customWidth="1"/>
    <col min="11778" max="11778" width="9.140625" style="27"/>
    <col min="11779" max="11779" width="0" style="27" hidden="1" customWidth="1"/>
    <col min="11780" max="11786" width="9.140625" style="27"/>
    <col min="11787" max="11788" width="11.42578125" style="27" customWidth="1"/>
    <col min="11789" max="12022" width="9.140625" style="27"/>
    <col min="12023" max="12023" width="5.5703125" style="27" customWidth="1"/>
    <col min="12024" max="12025" width="9.140625" style="27"/>
    <col min="12026" max="12026" width="12.28515625" style="27" customWidth="1"/>
    <col min="12027" max="12030" width="9.140625" style="27"/>
    <col min="12031" max="12031" width="5.28515625" style="27" customWidth="1"/>
    <col min="12032" max="12032" width="9.140625" style="27"/>
    <col min="12033" max="12033" width="6.140625" style="27" customWidth="1"/>
    <col min="12034" max="12034" width="9.140625" style="27"/>
    <col min="12035" max="12035" width="0" style="27" hidden="1" customWidth="1"/>
    <col min="12036" max="12042" width="9.140625" style="27"/>
    <col min="12043" max="12044" width="11.42578125" style="27" customWidth="1"/>
    <col min="12045" max="12278" width="9.140625" style="27"/>
    <col min="12279" max="12279" width="5.5703125" style="27" customWidth="1"/>
    <col min="12280" max="12281" width="9.140625" style="27"/>
    <col min="12282" max="12282" width="12.28515625" style="27" customWidth="1"/>
    <col min="12283" max="12286" width="9.140625" style="27"/>
    <col min="12287" max="12287" width="5.28515625" style="27" customWidth="1"/>
    <col min="12288" max="12288" width="9.140625" style="27"/>
    <col min="12289" max="12289" width="6.140625" style="27" customWidth="1"/>
    <col min="12290" max="12290" width="9.140625" style="27"/>
    <col min="12291" max="12291" width="0" style="27" hidden="1" customWidth="1"/>
    <col min="12292" max="12298" width="9.140625" style="27"/>
    <col min="12299" max="12300" width="11.42578125" style="27" customWidth="1"/>
    <col min="12301" max="12534" width="9.140625" style="27"/>
    <col min="12535" max="12535" width="5.5703125" style="27" customWidth="1"/>
    <col min="12536" max="12537" width="9.140625" style="27"/>
    <col min="12538" max="12538" width="12.28515625" style="27" customWidth="1"/>
    <col min="12539" max="12542" width="9.140625" style="27"/>
    <col min="12543" max="12543" width="5.28515625" style="27" customWidth="1"/>
    <col min="12544" max="12544" width="9.140625" style="27"/>
    <col min="12545" max="12545" width="6.140625" style="27" customWidth="1"/>
    <col min="12546" max="12546" width="9.140625" style="27"/>
    <col min="12547" max="12547" width="0" style="27" hidden="1" customWidth="1"/>
    <col min="12548" max="12554" width="9.140625" style="27"/>
    <col min="12555" max="12556" width="11.42578125" style="27" customWidth="1"/>
    <col min="12557" max="12790" width="9.140625" style="27"/>
    <col min="12791" max="12791" width="5.5703125" style="27" customWidth="1"/>
    <col min="12792" max="12793" width="9.140625" style="27"/>
    <col min="12794" max="12794" width="12.28515625" style="27" customWidth="1"/>
    <col min="12795" max="12798" width="9.140625" style="27"/>
    <col min="12799" max="12799" width="5.28515625" style="27" customWidth="1"/>
    <col min="12800" max="12800" width="9.140625" style="27"/>
    <col min="12801" max="12801" width="6.140625" style="27" customWidth="1"/>
    <col min="12802" max="12802" width="9.140625" style="27"/>
    <col min="12803" max="12803" width="0" style="27" hidden="1" customWidth="1"/>
    <col min="12804" max="12810" width="9.140625" style="27"/>
    <col min="12811" max="12812" width="11.42578125" style="27" customWidth="1"/>
    <col min="12813" max="13046" width="9.140625" style="27"/>
    <col min="13047" max="13047" width="5.5703125" style="27" customWidth="1"/>
    <col min="13048" max="13049" width="9.140625" style="27"/>
    <col min="13050" max="13050" width="12.28515625" style="27" customWidth="1"/>
    <col min="13051" max="13054" width="9.140625" style="27"/>
    <col min="13055" max="13055" width="5.28515625" style="27" customWidth="1"/>
    <col min="13056" max="13056" width="9.140625" style="27"/>
    <col min="13057" max="13057" width="6.140625" style="27" customWidth="1"/>
    <col min="13058" max="13058" width="9.140625" style="27"/>
    <col min="13059" max="13059" width="0" style="27" hidden="1" customWidth="1"/>
    <col min="13060" max="13066" width="9.140625" style="27"/>
    <col min="13067" max="13068" width="11.42578125" style="27" customWidth="1"/>
    <col min="13069" max="13302" width="9.140625" style="27"/>
    <col min="13303" max="13303" width="5.5703125" style="27" customWidth="1"/>
    <col min="13304" max="13305" width="9.140625" style="27"/>
    <col min="13306" max="13306" width="12.28515625" style="27" customWidth="1"/>
    <col min="13307" max="13310" width="9.140625" style="27"/>
    <col min="13311" max="13311" width="5.28515625" style="27" customWidth="1"/>
    <col min="13312" max="13312" width="9.140625" style="27"/>
    <col min="13313" max="13313" width="6.140625" style="27" customWidth="1"/>
    <col min="13314" max="13314" width="9.140625" style="27"/>
    <col min="13315" max="13315" width="0" style="27" hidden="1" customWidth="1"/>
    <col min="13316" max="13322" width="9.140625" style="27"/>
    <col min="13323" max="13324" width="11.42578125" style="27" customWidth="1"/>
    <col min="13325" max="13558" width="9.140625" style="27"/>
    <col min="13559" max="13559" width="5.5703125" style="27" customWidth="1"/>
    <col min="13560" max="13561" width="9.140625" style="27"/>
    <col min="13562" max="13562" width="12.28515625" style="27" customWidth="1"/>
    <col min="13563" max="13566" width="9.140625" style="27"/>
    <col min="13567" max="13567" width="5.28515625" style="27" customWidth="1"/>
    <col min="13568" max="13568" width="9.140625" style="27"/>
    <col min="13569" max="13569" width="6.140625" style="27" customWidth="1"/>
    <col min="13570" max="13570" width="9.140625" style="27"/>
    <col min="13571" max="13571" width="0" style="27" hidden="1" customWidth="1"/>
    <col min="13572" max="13578" width="9.140625" style="27"/>
    <col min="13579" max="13580" width="11.42578125" style="27" customWidth="1"/>
    <col min="13581" max="13814" width="9.140625" style="27"/>
    <col min="13815" max="13815" width="5.5703125" style="27" customWidth="1"/>
    <col min="13816" max="13817" width="9.140625" style="27"/>
    <col min="13818" max="13818" width="12.28515625" style="27" customWidth="1"/>
    <col min="13819" max="13822" width="9.140625" style="27"/>
    <col min="13823" max="13823" width="5.28515625" style="27" customWidth="1"/>
    <col min="13824" max="13824" width="9.140625" style="27"/>
    <col min="13825" max="13825" width="6.140625" style="27" customWidth="1"/>
    <col min="13826" max="13826" width="9.140625" style="27"/>
    <col min="13827" max="13827" width="0" style="27" hidden="1" customWidth="1"/>
    <col min="13828" max="13834" width="9.140625" style="27"/>
    <col min="13835" max="13836" width="11.42578125" style="27" customWidth="1"/>
    <col min="13837" max="14070" width="9.140625" style="27"/>
    <col min="14071" max="14071" width="5.5703125" style="27" customWidth="1"/>
    <col min="14072" max="14073" width="9.140625" style="27"/>
    <col min="14074" max="14074" width="12.28515625" style="27" customWidth="1"/>
    <col min="14075" max="14078" width="9.140625" style="27"/>
    <col min="14079" max="14079" width="5.28515625" style="27" customWidth="1"/>
    <col min="14080" max="14080" width="9.140625" style="27"/>
    <col min="14081" max="14081" width="6.140625" style="27" customWidth="1"/>
    <col min="14082" max="14082" width="9.140625" style="27"/>
    <col min="14083" max="14083" width="0" style="27" hidden="1" customWidth="1"/>
    <col min="14084" max="14090" width="9.140625" style="27"/>
    <col min="14091" max="14092" width="11.42578125" style="27" customWidth="1"/>
    <col min="14093" max="14326" width="9.140625" style="27"/>
    <col min="14327" max="14327" width="5.5703125" style="27" customWidth="1"/>
    <col min="14328" max="14329" width="9.140625" style="27"/>
    <col min="14330" max="14330" width="12.28515625" style="27" customWidth="1"/>
    <col min="14331" max="14334" width="9.140625" style="27"/>
    <col min="14335" max="14335" width="5.28515625" style="27" customWidth="1"/>
    <col min="14336" max="14336" width="9.140625" style="27"/>
    <col min="14337" max="14337" width="6.140625" style="27" customWidth="1"/>
    <col min="14338" max="14338" width="9.140625" style="27"/>
    <col min="14339" max="14339" width="0" style="27" hidden="1" customWidth="1"/>
    <col min="14340" max="14346" width="9.140625" style="27"/>
    <col min="14347" max="14348" width="11.42578125" style="27" customWidth="1"/>
    <col min="14349" max="14582" width="9.140625" style="27"/>
    <col min="14583" max="14583" width="5.5703125" style="27" customWidth="1"/>
    <col min="14584" max="14585" width="9.140625" style="27"/>
    <col min="14586" max="14586" width="12.28515625" style="27" customWidth="1"/>
    <col min="14587" max="14590" width="9.140625" style="27"/>
    <col min="14591" max="14591" width="5.28515625" style="27" customWidth="1"/>
    <col min="14592" max="14592" width="9.140625" style="27"/>
    <col min="14593" max="14593" width="6.140625" style="27" customWidth="1"/>
    <col min="14594" max="14594" width="9.140625" style="27"/>
    <col min="14595" max="14595" width="0" style="27" hidden="1" customWidth="1"/>
    <col min="14596" max="14602" width="9.140625" style="27"/>
    <col min="14603" max="14604" width="11.42578125" style="27" customWidth="1"/>
    <col min="14605" max="14838" width="9.140625" style="27"/>
    <col min="14839" max="14839" width="5.5703125" style="27" customWidth="1"/>
    <col min="14840" max="14841" width="9.140625" style="27"/>
    <col min="14842" max="14842" width="12.28515625" style="27" customWidth="1"/>
    <col min="14843" max="14846" width="9.140625" style="27"/>
    <col min="14847" max="14847" width="5.28515625" style="27" customWidth="1"/>
    <col min="14848" max="14848" width="9.140625" style="27"/>
    <col min="14849" max="14849" width="6.140625" style="27" customWidth="1"/>
    <col min="14850" max="14850" width="9.140625" style="27"/>
    <col min="14851" max="14851" width="0" style="27" hidden="1" customWidth="1"/>
    <col min="14852" max="14858" width="9.140625" style="27"/>
    <col min="14859" max="14860" width="11.42578125" style="27" customWidth="1"/>
    <col min="14861" max="15094" width="9.140625" style="27"/>
    <col min="15095" max="15095" width="5.5703125" style="27" customWidth="1"/>
    <col min="15096" max="15097" width="9.140625" style="27"/>
    <col min="15098" max="15098" width="12.28515625" style="27" customWidth="1"/>
    <col min="15099" max="15102" width="9.140625" style="27"/>
    <col min="15103" max="15103" width="5.28515625" style="27" customWidth="1"/>
    <col min="15104" max="15104" width="9.140625" style="27"/>
    <col min="15105" max="15105" width="6.140625" style="27" customWidth="1"/>
    <col min="15106" max="15106" width="9.140625" style="27"/>
    <col min="15107" max="15107" width="0" style="27" hidden="1" customWidth="1"/>
    <col min="15108" max="15114" width="9.140625" style="27"/>
    <col min="15115" max="15116" width="11.42578125" style="27" customWidth="1"/>
    <col min="15117" max="15350" width="9.140625" style="27"/>
    <col min="15351" max="15351" width="5.5703125" style="27" customWidth="1"/>
    <col min="15352" max="15353" width="9.140625" style="27"/>
    <col min="15354" max="15354" width="12.28515625" style="27" customWidth="1"/>
    <col min="15355" max="15358" width="9.140625" style="27"/>
    <col min="15359" max="15359" width="5.28515625" style="27" customWidth="1"/>
    <col min="15360" max="15360" width="9.140625" style="27"/>
    <col min="15361" max="15361" width="6.140625" style="27" customWidth="1"/>
    <col min="15362" max="15362" width="9.140625" style="27"/>
    <col min="15363" max="15363" width="0" style="27" hidden="1" customWidth="1"/>
    <col min="15364" max="15370" width="9.140625" style="27"/>
    <col min="15371" max="15372" width="11.42578125" style="27" customWidth="1"/>
    <col min="15373" max="15606" width="9.140625" style="27"/>
    <col min="15607" max="15607" width="5.5703125" style="27" customWidth="1"/>
    <col min="15608" max="15609" width="9.140625" style="27"/>
    <col min="15610" max="15610" width="12.28515625" style="27" customWidth="1"/>
    <col min="15611" max="15614" width="9.140625" style="27"/>
    <col min="15615" max="15615" width="5.28515625" style="27" customWidth="1"/>
    <col min="15616" max="15616" width="9.140625" style="27"/>
    <col min="15617" max="15617" width="6.140625" style="27" customWidth="1"/>
    <col min="15618" max="15618" width="9.140625" style="27"/>
    <col min="15619" max="15619" width="0" style="27" hidden="1" customWidth="1"/>
    <col min="15620" max="15626" width="9.140625" style="27"/>
    <col min="15627" max="15628" width="11.42578125" style="27" customWidth="1"/>
    <col min="15629" max="15862" width="9.140625" style="27"/>
    <col min="15863" max="15863" width="5.5703125" style="27" customWidth="1"/>
    <col min="15864" max="15865" width="9.140625" style="27"/>
    <col min="15866" max="15866" width="12.28515625" style="27" customWidth="1"/>
    <col min="15867" max="15870" width="9.140625" style="27"/>
    <col min="15871" max="15871" width="5.28515625" style="27" customWidth="1"/>
    <col min="15872" max="15872" width="9.140625" style="27"/>
    <col min="15873" max="15873" width="6.140625" style="27" customWidth="1"/>
    <col min="15874" max="15874" width="9.140625" style="27"/>
    <col min="15875" max="15875" width="0" style="27" hidden="1" customWidth="1"/>
    <col min="15876" max="15882" width="9.140625" style="27"/>
    <col min="15883" max="15884" width="11.42578125" style="27" customWidth="1"/>
    <col min="15885" max="16118" width="9.140625" style="27"/>
    <col min="16119" max="16119" width="5.5703125" style="27" customWidth="1"/>
    <col min="16120" max="16121" width="9.140625" style="27"/>
    <col min="16122" max="16122" width="12.28515625" style="27" customWidth="1"/>
    <col min="16123" max="16126" width="9.140625" style="27"/>
    <col min="16127" max="16127" width="5.28515625" style="27" customWidth="1"/>
    <col min="16128" max="16128" width="9.140625" style="27"/>
    <col min="16129" max="16129" width="6.140625" style="27" customWidth="1"/>
    <col min="16130" max="16130" width="9.140625" style="27"/>
    <col min="16131" max="16131" width="0" style="27" hidden="1" customWidth="1"/>
    <col min="16132" max="16138" width="9.140625" style="27"/>
    <col min="16139" max="16140" width="11.42578125" style="27" customWidth="1"/>
    <col min="16141" max="16384" width="9.140625" style="27"/>
  </cols>
  <sheetData>
    <row r="1" spans="1:18" s="3" customFormat="1" ht="1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8" s="3" customFormat="1" ht="15.75" customHeight="1" x14ac:dyDescent="0.2">
      <c r="A2" s="4" t="s">
        <v>112</v>
      </c>
      <c r="B2" s="2"/>
      <c r="E2" s="5"/>
      <c r="F2" s="2"/>
      <c r="G2" s="6"/>
      <c r="H2" s="6"/>
      <c r="J2" s="2"/>
      <c r="L2" s="2"/>
      <c r="M2" s="2"/>
      <c r="N2" s="2"/>
      <c r="O2" s="2"/>
      <c r="P2" s="2"/>
      <c r="Q2" s="2"/>
    </row>
    <row r="3" spans="1:18" s="3" customFormat="1" ht="21.75" customHeight="1" x14ac:dyDescent="0.3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1:18" s="3" customFormat="1" ht="15" customHeight="1" x14ac:dyDescent="0.25">
      <c r="A4" s="8" t="s">
        <v>25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1:18" s="3" customFormat="1" ht="10.5" customHeight="1" thickBot="1" x14ac:dyDescent="0.25">
      <c r="A5" s="9" t="s">
        <v>23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spans="1:18" s="15" customFormat="1" ht="12" customHeight="1" x14ac:dyDescent="0.2">
      <c r="A6" s="28" t="s">
        <v>2</v>
      </c>
      <c r="B6" s="29" t="s">
        <v>3</v>
      </c>
      <c r="C6" s="29" t="s">
        <v>4</v>
      </c>
      <c r="D6" s="30" t="s">
        <v>5</v>
      </c>
      <c r="E6" s="30" t="s">
        <v>6</v>
      </c>
      <c r="F6" s="30" t="s">
        <v>7</v>
      </c>
      <c r="G6" s="30" t="s">
        <v>8</v>
      </c>
      <c r="H6" s="29" t="s">
        <v>9</v>
      </c>
      <c r="I6" s="29" t="s">
        <v>10</v>
      </c>
      <c r="J6" s="29" t="s">
        <v>11</v>
      </c>
      <c r="K6" s="30" t="s">
        <v>12</v>
      </c>
      <c r="L6" s="30" t="s">
        <v>13</v>
      </c>
      <c r="M6" s="31" t="s">
        <v>14</v>
      </c>
      <c r="N6" s="32" t="s">
        <v>15</v>
      </c>
      <c r="O6" s="33" t="s">
        <v>16</v>
      </c>
      <c r="P6" s="29" t="s">
        <v>17</v>
      </c>
      <c r="Q6" s="29"/>
      <c r="R6" s="34" t="s">
        <v>18</v>
      </c>
    </row>
    <row r="7" spans="1:18" s="15" customFormat="1" ht="7.5" customHeight="1" x14ac:dyDescent="0.2">
      <c r="A7" s="35"/>
      <c r="B7" s="11"/>
      <c r="C7" s="11"/>
      <c r="D7" s="10"/>
      <c r="E7" s="10"/>
      <c r="F7" s="10"/>
      <c r="G7" s="10"/>
      <c r="H7" s="11"/>
      <c r="I7" s="11"/>
      <c r="J7" s="11"/>
      <c r="K7" s="11"/>
      <c r="L7" s="11"/>
      <c r="M7" s="12"/>
      <c r="N7" s="13"/>
      <c r="O7" s="14"/>
      <c r="P7" s="14" t="s">
        <v>19</v>
      </c>
      <c r="Q7" s="10" t="s">
        <v>20</v>
      </c>
      <c r="R7" s="36"/>
    </row>
    <row r="8" spans="1:18" s="15" customFormat="1" ht="15.75" customHeight="1" x14ac:dyDescent="0.2">
      <c r="A8" s="35"/>
      <c r="B8" s="11"/>
      <c r="C8" s="11"/>
      <c r="D8" s="10"/>
      <c r="E8" s="10"/>
      <c r="F8" s="10"/>
      <c r="G8" s="10"/>
      <c r="H8" s="11"/>
      <c r="I8" s="11"/>
      <c r="J8" s="11"/>
      <c r="K8" s="11"/>
      <c r="L8" s="11"/>
      <c r="M8" s="12"/>
      <c r="N8" s="13"/>
      <c r="O8" s="14"/>
      <c r="P8" s="14"/>
      <c r="Q8" s="10"/>
      <c r="R8" s="36"/>
    </row>
    <row r="9" spans="1:18" s="16" customFormat="1" ht="12" thickBot="1" x14ac:dyDescent="0.25">
      <c r="A9" s="48">
        <v>1</v>
      </c>
      <c r="B9" s="49">
        <v>2</v>
      </c>
      <c r="C9" s="49">
        <v>3</v>
      </c>
      <c r="D9" s="49">
        <v>4</v>
      </c>
      <c r="E9" s="49">
        <v>5</v>
      </c>
      <c r="F9" s="49">
        <v>6</v>
      </c>
      <c r="G9" s="49">
        <v>7</v>
      </c>
      <c r="H9" s="49">
        <v>8</v>
      </c>
      <c r="I9" s="49">
        <v>9</v>
      </c>
      <c r="J9" s="49">
        <v>10</v>
      </c>
      <c r="K9" s="49">
        <v>11</v>
      </c>
      <c r="L9" s="49">
        <v>12</v>
      </c>
      <c r="M9" s="49"/>
      <c r="N9" s="49">
        <v>13</v>
      </c>
      <c r="O9" s="49">
        <v>14</v>
      </c>
      <c r="P9" s="49">
        <v>15</v>
      </c>
      <c r="Q9" s="49">
        <v>16</v>
      </c>
      <c r="R9" s="50">
        <v>17</v>
      </c>
    </row>
    <row r="10" spans="1:18" s="15" customFormat="1" ht="11.25" x14ac:dyDescent="0.2">
      <c r="A10" s="39">
        <v>1</v>
      </c>
      <c r="B10" s="40" t="s">
        <v>26</v>
      </c>
      <c r="C10" s="40" t="s">
        <v>27</v>
      </c>
      <c r="D10" s="41" t="s">
        <v>28</v>
      </c>
      <c r="E10" s="41">
        <v>1</v>
      </c>
      <c r="F10" s="40" t="s">
        <v>29</v>
      </c>
      <c r="G10" s="41" t="s">
        <v>30</v>
      </c>
      <c r="H10" s="42" t="s">
        <v>31</v>
      </c>
      <c r="I10" s="43">
        <v>5.91</v>
      </c>
      <c r="J10" s="44">
        <f>M10*I10</f>
        <v>104589.27</v>
      </c>
      <c r="K10" s="45">
        <v>1.5</v>
      </c>
      <c r="L10" s="44">
        <f>J10*K10</f>
        <v>156883.905</v>
      </c>
      <c r="M10" s="46">
        <v>17697</v>
      </c>
      <c r="N10" s="45">
        <v>1</v>
      </c>
      <c r="O10" s="44">
        <f>L10*N10</f>
        <v>156883.905</v>
      </c>
      <c r="P10" s="44">
        <f>L10*1*0.1</f>
        <v>15688.390500000001</v>
      </c>
      <c r="Q10" s="44"/>
      <c r="R10" s="47">
        <f t="array" ref="R10">SUM(ROUND(O10:Q10,0))</f>
        <v>172572</v>
      </c>
    </row>
    <row r="11" spans="1:18" s="15" customFormat="1" ht="11.25" x14ac:dyDescent="0.2">
      <c r="A11" s="37">
        <v>2</v>
      </c>
      <c r="B11" s="17" t="s">
        <v>32</v>
      </c>
      <c r="C11" s="17" t="s">
        <v>33</v>
      </c>
      <c r="D11" s="18" t="s">
        <v>28</v>
      </c>
      <c r="E11" s="18">
        <v>1</v>
      </c>
      <c r="F11" s="17" t="s">
        <v>34</v>
      </c>
      <c r="G11" s="18" t="s">
        <v>35</v>
      </c>
      <c r="H11" s="19" t="s">
        <v>36</v>
      </c>
      <c r="I11" s="20">
        <v>5.2</v>
      </c>
      <c r="J11" s="21">
        <f t="shared" ref="J11:J41" si="0">M11*I11</f>
        <v>92024.400000000009</v>
      </c>
      <c r="K11" s="22">
        <v>1.5</v>
      </c>
      <c r="L11" s="21">
        <f t="shared" ref="L11:L41" si="1">J11*K11</f>
        <v>138036.6</v>
      </c>
      <c r="M11" s="23">
        <v>17697</v>
      </c>
      <c r="N11" s="22">
        <v>1.25</v>
      </c>
      <c r="O11" s="21">
        <f>L11*N11</f>
        <v>172545.75</v>
      </c>
      <c r="P11" s="21">
        <f>L11*1.25*0.1</f>
        <v>17254.575000000001</v>
      </c>
      <c r="Q11" s="21"/>
      <c r="R11" s="38">
        <f t="array" ref="R11">SUM(ROUND(O11:Q11,0))</f>
        <v>189801</v>
      </c>
    </row>
    <row r="12" spans="1:18" s="15" customFormat="1" ht="11.25" x14ac:dyDescent="0.2">
      <c r="A12" s="37">
        <v>3</v>
      </c>
      <c r="B12" s="17" t="s">
        <v>37</v>
      </c>
      <c r="C12" s="17" t="s">
        <v>33</v>
      </c>
      <c r="D12" s="18" t="s">
        <v>28</v>
      </c>
      <c r="E12" s="18">
        <v>2</v>
      </c>
      <c r="F12" s="17" t="s">
        <v>38</v>
      </c>
      <c r="G12" s="18" t="s">
        <v>35</v>
      </c>
      <c r="H12" s="19" t="s">
        <v>39</v>
      </c>
      <c r="I12" s="20">
        <v>4.8099999999999996</v>
      </c>
      <c r="J12" s="21">
        <f t="shared" si="0"/>
        <v>85122.569999999992</v>
      </c>
      <c r="K12" s="22">
        <v>1.5</v>
      </c>
      <c r="L12" s="21">
        <f t="shared" si="1"/>
        <v>127683.85499999998</v>
      </c>
      <c r="M12" s="23">
        <v>17697</v>
      </c>
      <c r="N12" s="22">
        <v>1.5</v>
      </c>
      <c r="O12" s="21">
        <f>L12*N12</f>
        <v>191525.78249999997</v>
      </c>
      <c r="P12" s="21">
        <f>L12*1.5*0.1</f>
        <v>19152.578249999999</v>
      </c>
      <c r="Q12" s="21"/>
      <c r="R12" s="38">
        <f t="array" ref="R12">SUM(ROUND(O12:Q12,0))</f>
        <v>210679</v>
      </c>
    </row>
    <row r="13" spans="1:18" s="15" customFormat="1" ht="11.25" x14ac:dyDescent="0.2">
      <c r="A13" s="37">
        <v>4</v>
      </c>
      <c r="B13" s="17" t="s">
        <v>40</v>
      </c>
      <c r="C13" s="17" t="s">
        <v>41</v>
      </c>
      <c r="D13" s="18" t="s">
        <v>28</v>
      </c>
      <c r="E13" s="18" t="s">
        <v>42</v>
      </c>
      <c r="F13" s="17" t="s">
        <v>43</v>
      </c>
      <c r="G13" s="18" t="s">
        <v>44</v>
      </c>
      <c r="H13" s="19" t="s">
        <v>45</v>
      </c>
      <c r="I13" s="20">
        <v>4.75</v>
      </c>
      <c r="J13" s="21">
        <f t="shared" si="0"/>
        <v>84060.75</v>
      </c>
      <c r="K13" s="22">
        <v>1.5</v>
      </c>
      <c r="L13" s="21">
        <f t="shared" si="1"/>
        <v>126091.125</v>
      </c>
      <c r="M13" s="23">
        <v>17697</v>
      </c>
      <c r="N13" s="22">
        <v>1</v>
      </c>
      <c r="O13" s="21">
        <f>L13*N13</f>
        <v>126091.125</v>
      </c>
      <c r="P13" s="21">
        <f>L13*1*0.1</f>
        <v>12609.112500000001</v>
      </c>
      <c r="Q13" s="21"/>
      <c r="R13" s="38">
        <f t="array" ref="R13">SUM(ROUND(O13:Q13,0))</f>
        <v>138700</v>
      </c>
    </row>
    <row r="14" spans="1:18" s="15" customFormat="1" ht="11.25" x14ac:dyDescent="0.2">
      <c r="A14" s="37">
        <v>5</v>
      </c>
      <c r="B14" s="17" t="s">
        <v>46</v>
      </c>
      <c r="C14" s="17" t="s">
        <v>47</v>
      </c>
      <c r="D14" s="18" t="s">
        <v>28</v>
      </c>
      <c r="E14" s="18" t="s">
        <v>42</v>
      </c>
      <c r="F14" s="17" t="s">
        <v>48</v>
      </c>
      <c r="G14" s="18" t="s">
        <v>44</v>
      </c>
      <c r="H14" s="19" t="s">
        <v>45</v>
      </c>
      <c r="I14" s="20">
        <v>4.75</v>
      </c>
      <c r="J14" s="21">
        <f t="shared" si="0"/>
        <v>84060.75</v>
      </c>
      <c r="K14" s="22">
        <v>1.5</v>
      </c>
      <c r="L14" s="21">
        <f t="shared" si="1"/>
        <v>126091.125</v>
      </c>
      <c r="M14" s="23">
        <v>17697</v>
      </c>
      <c r="N14" s="22">
        <v>1</v>
      </c>
      <c r="O14" s="21">
        <f>L14*N14</f>
        <v>126091.125</v>
      </c>
      <c r="P14" s="21">
        <f>L14*1*0.1</f>
        <v>12609.112500000001</v>
      </c>
      <c r="Q14" s="21">
        <v>50436.45</v>
      </c>
      <c r="R14" s="38">
        <f t="array" ref="R14">SUM(ROUND(O14:Q14,0))</f>
        <v>189136</v>
      </c>
    </row>
    <row r="15" spans="1:18" s="15" customFormat="1" ht="11.25" x14ac:dyDescent="0.2">
      <c r="A15" s="37">
        <v>6</v>
      </c>
      <c r="B15" s="17" t="s">
        <v>49</v>
      </c>
      <c r="C15" s="17" t="s">
        <v>50</v>
      </c>
      <c r="D15" s="18" t="s">
        <v>28</v>
      </c>
      <c r="E15" s="18" t="s">
        <v>42</v>
      </c>
      <c r="F15" s="17" t="s">
        <v>51</v>
      </c>
      <c r="G15" s="18" t="s">
        <v>44</v>
      </c>
      <c r="H15" s="19" t="s">
        <v>45</v>
      </c>
      <c r="I15" s="20">
        <v>4.55</v>
      </c>
      <c r="J15" s="21">
        <f t="shared" si="0"/>
        <v>80521.349999999991</v>
      </c>
      <c r="K15" s="22">
        <v>1.5</v>
      </c>
      <c r="L15" s="21">
        <f t="shared" si="1"/>
        <v>120782.02499999999</v>
      </c>
      <c r="M15" s="23">
        <v>17697</v>
      </c>
      <c r="N15" s="22">
        <v>1</v>
      </c>
      <c r="O15" s="21">
        <f>L15*N15</f>
        <v>120782.02499999999</v>
      </c>
      <c r="P15" s="21">
        <f>L15*1*0.1</f>
        <v>12078.202499999999</v>
      </c>
      <c r="Q15" s="21"/>
      <c r="R15" s="38">
        <f t="array" ref="R15">SUM(ROUND(O15:Q15,0))</f>
        <v>132860</v>
      </c>
    </row>
    <row r="16" spans="1:18" s="15" customFormat="1" ht="11.25" x14ac:dyDescent="0.2">
      <c r="A16" s="37">
        <v>7</v>
      </c>
      <c r="B16" s="17" t="s">
        <v>52</v>
      </c>
      <c r="C16" s="17" t="s">
        <v>53</v>
      </c>
      <c r="D16" s="18" t="s">
        <v>28</v>
      </c>
      <c r="E16" s="18">
        <v>1</v>
      </c>
      <c r="F16" s="17" t="s">
        <v>54</v>
      </c>
      <c r="G16" s="18" t="s">
        <v>44</v>
      </c>
      <c r="H16" s="19" t="s">
        <v>36</v>
      </c>
      <c r="I16" s="20">
        <v>4.51</v>
      </c>
      <c r="J16" s="21">
        <f t="shared" si="0"/>
        <v>79813.47</v>
      </c>
      <c r="K16" s="22">
        <v>1.5</v>
      </c>
      <c r="L16" s="21">
        <f t="shared" si="1"/>
        <v>119720.205</v>
      </c>
      <c r="M16" s="23">
        <v>17697</v>
      </c>
      <c r="N16" s="22">
        <v>1.25</v>
      </c>
      <c r="O16" s="21">
        <f>L16*N16</f>
        <v>149650.25625000001</v>
      </c>
      <c r="P16" s="21">
        <f>L16*1.25*0.1</f>
        <v>14965.025625000002</v>
      </c>
      <c r="Q16" s="21">
        <v>52377.589699999997</v>
      </c>
      <c r="R16" s="38">
        <f t="array" ref="R16">SUM(ROUND(O16:Q16,0))</f>
        <v>216993</v>
      </c>
    </row>
    <row r="17" spans="1:18" s="15" customFormat="1" ht="11.25" x14ac:dyDescent="0.2">
      <c r="A17" s="37">
        <v>8</v>
      </c>
      <c r="B17" s="17" t="s">
        <v>55</v>
      </c>
      <c r="C17" s="17" t="s">
        <v>53</v>
      </c>
      <c r="D17" s="18" t="s">
        <v>28</v>
      </c>
      <c r="E17" s="18" t="s">
        <v>56</v>
      </c>
      <c r="F17" s="17" t="s">
        <v>57</v>
      </c>
      <c r="G17" s="18" t="s">
        <v>44</v>
      </c>
      <c r="H17" s="19" t="s">
        <v>58</v>
      </c>
      <c r="I17" s="20">
        <v>3.78</v>
      </c>
      <c r="J17" s="21">
        <f t="shared" si="0"/>
        <v>66894.66</v>
      </c>
      <c r="K17" s="22">
        <v>1.5</v>
      </c>
      <c r="L17" s="21">
        <f t="shared" si="1"/>
        <v>100341.99</v>
      </c>
      <c r="M17" s="23">
        <v>17697</v>
      </c>
      <c r="N17" s="22">
        <v>1.5</v>
      </c>
      <c r="O17" s="21">
        <f>L17*N17</f>
        <v>150512.98500000002</v>
      </c>
      <c r="P17" s="21">
        <f>L17*1.5*0.1</f>
        <v>15051.298500000003</v>
      </c>
      <c r="Q17" s="21"/>
      <c r="R17" s="38">
        <f t="array" ref="R17">SUM(ROUND(O17:Q17,0))</f>
        <v>165564</v>
      </c>
    </row>
    <row r="18" spans="1:18" s="15" customFormat="1" ht="11.25" x14ac:dyDescent="0.2">
      <c r="A18" s="37">
        <v>9</v>
      </c>
      <c r="B18" s="17" t="s">
        <v>59</v>
      </c>
      <c r="C18" s="17" t="s">
        <v>60</v>
      </c>
      <c r="D18" s="18" t="s">
        <v>61</v>
      </c>
      <c r="E18" s="18">
        <v>2</v>
      </c>
      <c r="F18" s="17" t="s">
        <v>62</v>
      </c>
      <c r="G18" s="18" t="s">
        <v>63</v>
      </c>
      <c r="H18" s="19" t="s">
        <v>39</v>
      </c>
      <c r="I18" s="20">
        <v>3.97</v>
      </c>
      <c r="J18" s="21">
        <f t="shared" si="0"/>
        <v>70257.09</v>
      </c>
      <c r="K18" s="22">
        <v>1.5</v>
      </c>
      <c r="L18" s="21">
        <f t="shared" si="1"/>
        <v>105385.63499999999</v>
      </c>
      <c r="M18" s="23">
        <v>17697</v>
      </c>
      <c r="N18" s="22">
        <v>1.5</v>
      </c>
      <c r="O18" s="21">
        <f>L18*N18</f>
        <v>158078.45249999998</v>
      </c>
      <c r="P18" s="21">
        <f>L18*1.5*0.1</f>
        <v>15807.845249999998</v>
      </c>
      <c r="Q18" s="21"/>
      <c r="R18" s="38">
        <f t="array" ref="R18">SUM(ROUND(O18:Q18,0))</f>
        <v>173886</v>
      </c>
    </row>
    <row r="19" spans="1:18" s="15" customFormat="1" ht="11.25" x14ac:dyDescent="0.2">
      <c r="A19" s="37">
        <v>10</v>
      </c>
      <c r="B19" s="17" t="s">
        <v>64</v>
      </c>
      <c r="C19" s="17" t="s">
        <v>60</v>
      </c>
      <c r="D19" s="18" t="s">
        <v>61</v>
      </c>
      <c r="E19" s="18" t="s">
        <v>56</v>
      </c>
      <c r="F19" s="17" t="s">
        <v>65</v>
      </c>
      <c r="G19" s="18" t="s">
        <v>63</v>
      </c>
      <c r="H19" s="19" t="s">
        <v>58</v>
      </c>
      <c r="I19" s="20">
        <v>3.45</v>
      </c>
      <c r="J19" s="21">
        <f t="shared" si="0"/>
        <v>61054.65</v>
      </c>
      <c r="K19" s="22">
        <v>1.5</v>
      </c>
      <c r="L19" s="21">
        <f t="shared" si="1"/>
        <v>91581.975000000006</v>
      </c>
      <c r="M19" s="23">
        <v>17697</v>
      </c>
      <c r="N19" s="22">
        <v>1.25</v>
      </c>
      <c r="O19" s="21">
        <f>L19*N19</f>
        <v>114477.46875</v>
      </c>
      <c r="P19" s="21">
        <f>L19*1.25*0.1</f>
        <v>11447.746875000001</v>
      </c>
      <c r="Q19" s="21"/>
      <c r="R19" s="38">
        <f t="array" ref="R19">SUM(ROUND(O19:Q19,0))</f>
        <v>125925</v>
      </c>
    </row>
    <row r="20" spans="1:18" s="15" customFormat="1" ht="11.25" x14ac:dyDescent="0.2">
      <c r="A20" s="37">
        <v>11</v>
      </c>
      <c r="B20" s="17" t="s">
        <v>66</v>
      </c>
      <c r="C20" s="17" t="s">
        <v>67</v>
      </c>
      <c r="D20" s="18" t="s">
        <v>28</v>
      </c>
      <c r="E20" s="18" t="s">
        <v>42</v>
      </c>
      <c r="F20" s="17" t="s">
        <v>68</v>
      </c>
      <c r="G20" s="18" t="s">
        <v>44</v>
      </c>
      <c r="H20" s="19" t="s">
        <v>45</v>
      </c>
      <c r="I20" s="20">
        <v>4.75</v>
      </c>
      <c r="J20" s="21">
        <f t="shared" si="0"/>
        <v>84060.75</v>
      </c>
      <c r="K20" s="22">
        <v>1.5</v>
      </c>
      <c r="L20" s="21">
        <f t="shared" si="1"/>
        <v>126091.125</v>
      </c>
      <c r="M20" s="23">
        <v>17697</v>
      </c>
      <c r="N20" s="22">
        <v>1.125</v>
      </c>
      <c r="O20" s="21">
        <f>L20*N20</f>
        <v>141852.515625</v>
      </c>
      <c r="P20" s="21">
        <f>L20*1.125*0.1</f>
        <v>14185.251562500001</v>
      </c>
      <c r="Q20" s="21"/>
      <c r="R20" s="38">
        <f t="array" ref="R20">SUM(ROUND(O20:Q20,0))</f>
        <v>156038</v>
      </c>
    </row>
    <row r="21" spans="1:18" s="15" customFormat="1" ht="11.25" x14ac:dyDescent="0.2">
      <c r="A21" s="37">
        <v>12</v>
      </c>
      <c r="B21" s="17" t="s">
        <v>69</v>
      </c>
      <c r="C21" s="17" t="s">
        <v>67</v>
      </c>
      <c r="D21" s="18" t="s">
        <v>28</v>
      </c>
      <c r="E21" s="18" t="s">
        <v>42</v>
      </c>
      <c r="F21" s="17" t="s">
        <v>70</v>
      </c>
      <c r="G21" s="18" t="s">
        <v>44</v>
      </c>
      <c r="H21" s="19" t="s">
        <v>45</v>
      </c>
      <c r="I21" s="20">
        <v>4.6900000000000004</v>
      </c>
      <c r="J21" s="21">
        <f t="shared" si="0"/>
        <v>82998.930000000008</v>
      </c>
      <c r="K21" s="22">
        <v>1.5</v>
      </c>
      <c r="L21" s="21">
        <f t="shared" si="1"/>
        <v>124498.39500000002</v>
      </c>
      <c r="M21" s="23">
        <v>17697</v>
      </c>
      <c r="N21" s="22">
        <v>1.125</v>
      </c>
      <c r="O21" s="21">
        <f>L21*N21</f>
        <v>140060.69437500002</v>
      </c>
      <c r="P21" s="21">
        <f>L21*1.125*0.1</f>
        <v>14006.069437500002</v>
      </c>
      <c r="Q21" s="21"/>
      <c r="R21" s="38">
        <f t="array" ref="R21">SUM(ROUND(O21:Q21,0))</f>
        <v>154067</v>
      </c>
    </row>
    <row r="22" spans="1:18" s="15" customFormat="1" ht="11.25" x14ac:dyDescent="0.2">
      <c r="A22" s="37">
        <v>13</v>
      </c>
      <c r="B22" s="17" t="s">
        <v>71</v>
      </c>
      <c r="C22" s="17" t="s">
        <v>67</v>
      </c>
      <c r="D22" s="18" t="s">
        <v>28</v>
      </c>
      <c r="E22" s="18">
        <v>1</v>
      </c>
      <c r="F22" s="17" t="s">
        <v>72</v>
      </c>
      <c r="G22" s="18" t="s">
        <v>44</v>
      </c>
      <c r="H22" s="19" t="s">
        <v>36</v>
      </c>
      <c r="I22" s="20">
        <v>4.4400000000000004</v>
      </c>
      <c r="J22" s="21">
        <f t="shared" si="0"/>
        <v>78574.680000000008</v>
      </c>
      <c r="K22" s="22">
        <v>1.5</v>
      </c>
      <c r="L22" s="21">
        <f t="shared" si="1"/>
        <v>117862.02000000002</v>
      </c>
      <c r="M22" s="23">
        <v>17697</v>
      </c>
      <c r="N22" s="22">
        <v>1.25</v>
      </c>
      <c r="O22" s="21">
        <f>L22*N22</f>
        <v>147327.52500000002</v>
      </c>
      <c r="P22" s="21">
        <f>L22*1.25*0.1</f>
        <v>14732.752500000002</v>
      </c>
      <c r="Q22" s="21"/>
      <c r="R22" s="38">
        <f t="array" ref="R22">SUM(ROUND(O22:Q22,0))</f>
        <v>162061</v>
      </c>
    </row>
    <row r="23" spans="1:18" s="15" customFormat="1" ht="11.25" x14ac:dyDescent="0.2">
      <c r="A23" s="37">
        <v>14</v>
      </c>
      <c r="B23" s="17" t="s">
        <v>73</v>
      </c>
      <c r="C23" s="17" t="s">
        <v>67</v>
      </c>
      <c r="D23" s="18" t="s">
        <v>28</v>
      </c>
      <c r="E23" s="18">
        <v>1</v>
      </c>
      <c r="F23" s="17" t="s">
        <v>74</v>
      </c>
      <c r="G23" s="18" t="s">
        <v>44</v>
      </c>
      <c r="H23" s="19" t="s">
        <v>36</v>
      </c>
      <c r="I23" s="20">
        <v>4.3</v>
      </c>
      <c r="J23" s="21">
        <f t="shared" si="0"/>
        <v>76097.099999999991</v>
      </c>
      <c r="K23" s="22">
        <v>1.5</v>
      </c>
      <c r="L23" s="21">
        <f t="shared" si="1"/>
        <v>114145.65</v>
      </c>
      <c r="M23" s="23">
        <v>17697</v>
      </c>
      <c r="N23" s="22">
        <v>1.125</v>
      </c>
      <c r="O23" s="21">
        <f>L23*N23</f>
        <v>128413.85625</v>
      </c>
      <c r="P23" s="21">
        <f>L23*1.125*0.1</f>
        <v>12841.385625000001</v>
      </c>
      <c r="Q23" s="21"/>
      <c r="R23" s="38">
        <f t="array" ref="R23">SUM(ROUND(O23:Q23,0))</f>
        <v>141255</v>
      </c>
    </row>
    <row r="24" spans="1:18" s="15" customFormat="1" ht="11.25" x14ac:dyDescent="0.2">
      <c r="A24" s="37">
        <v>15</v>
      </c>
      <c r="B24" s="17" t="s">
        <v>75</v>
      </c>
      <c r="C24" s="17" t="s">
        <v>67</v>
      </c>
      <c r="D24" s="18" t="s">
        <v>28</v>
      </c>
      <c r="E24" s="18">
        <v>1</v>
      </c>
      <c r="F24" s="17" t="s">
        <v>76</v>
      </c>
      <c r="G24" s="18" t="s">
        <v>44</v>
      </c>
      <c r="H24" s="19" t="s">
        <v>36</v>
      </c>
      <c r="I24" s="20">
        <v>4.2300000000000004</v>
      </c>
      <c r="J24" s="21">
        <f t="shared" si="0"/>
        <v>74858.310000000012</v>
      </c>
      <c r="K24" s="22">
        <v>1.5</v>
      </c>
      <c r="L24" s="21">
        <f t="shared" si="1"/>
        <v>112287.46500000003</v>
      </c>
      <c r="M24" s="23">
        <v>17697</v>
      </c>
      <c r="N24" s="22">
        <v>1.125</v>
      </c>
      <c r="O24" s="21">
        <f>L24*N24</f>
        <v>126323.39812500004</v>
      </c>
      <c r="P24" s="21">
        <f>L24*1.125*0.1</f>
        <v>12632.339812500004</v>
      </c>
      <c r="Q24" s="21"/>
      <c r="R24" s="38">
        <f t="array" ref="R24">SUM(ROUND(O24:Q24,0))</f>
        <v>138955</v>
      </c>
    </row>
    <row r="25" spans="1:18" s="15" customFormat="1" ht="11.25" x14ac:dyDescent="0.2">
      <c r="A25" s="37">
        <v>16</v>
      </c>
      <c r="B25" s="17" t="s">
        <v>77</v>
      </c>
      <c r="C25" s="17" t="s">
        <v>67</v>
      </c>
      <c r="D25" s="18" t="s">
        <v>28</v>
      </c>
      <c r="E25" s="18">
        <v>2</v>
      </c>
      <c r="F25" s="17" t="s">
        <v>78</v>
      </c>
      <c r="G25" s="18" t="s">
        <v>44</v>
      </c>
      <c r="H25" s="19" t="s">
        <v>39</v>
      </c>
      <c r="I25" s="20">
        <v>4.21</v>
      </c>
      <c r="J25" s="21">
        <f t="shared" si="0"/>
        <v>74504.37</v>
      </c>
      <c r="K25" s="22">
        <v>1.5</v>
      </c>
      <c r="L25" s="21">
        <f t="shared" si="1"/>
        <v>111756.55499999999</v>
      </c>
      <c r="M25" s="23">
        <v>17697</v>
      </c>
      <c r="N25" s="22">
        <v>1.25</v>
      </c>
      <c r="O25" s="21">
        <f>L25*N25</f>
        <v>139695.69374999998</v>
      </c>
      <c r="P25" s="21">
        <f>L25*1.25*0.1</f>
        <v>13969.569374999999</v>
      </c>
      <c r="Q25" s="21"/>
      <c r="R25" s="38">
        <f t="array" ref="R25">SUM(ROUND(O25:Q25,0))</f>
        <v>153666</v>
      </c>
    </row>
    <row r="26" spans="1:18" s="15" customFormat="1" ht="11.25" x14ac:dyDescent="0.2">
      <c r="A26" s="37">
        <v>17</v>
      </c>
      <c r="B26" s="17" t="s">
        <v>79</v>
      </c>
      <c r="C26" s="17" t="s">
        <v>67</v>
      </c>
      <c r="D26" s="18" t="s">
        <v>28</v>
      </c>
      <c r="E26" s="18">
        <v>2</v>
      </c>
      <c r="F26" s="17" t="s">
        <v>80</v>
      </c>
      <c r="G26" s="18" t="s">
        <v>44</v>
      </c>
      <c r="H26" s="19" t="s">
        <v>39</v>
      </c>
      <c r="I26" s="20">
        <v>4.1399999999999997</v>
      </c>
      <c r="J26" s="21">
        <f t="shared" si="0"/>
        <v>73265.579999999987</v>
      </c>
      <c r="K26" s="22">
        <v>1.5</v>
      </c>
      <c r="L26" s="21">
        <f t="shared" si="1"/>
        <v>109898.36999999998</v>
      </c>
      <c r="M26" s="23">
        <v>17697</v>
      </c>
      <c r="N26" s="22">
        <v>1.125</v>
      </c>
      <c r="O26" s="21">
        <f>L26*N26</f>
        <v>123635.66624999998</v>
      </c>
      <c r="P26" s="21">
        <f>L26*1.125*0.1</f>
        <v>12363.566624999999</v>
      </c>
      <c r="Q26" s="21">
        <v>37090.6999</v>
      </c>
      <c r="R26" s="38">
        <f t="array" ref="R26">SUM(ROUND(O26:Q26,0))</f>
        <v>173091</v>
      </c>
    </row>
    <row r="27" spans="1:18" s="15" customFormat="1" ht="11.25" x14ac:dyDescent="0.2">
      <c r="A27" s="37">
        <v>18</v>
      </c>
      <c r="B27" s="17" t="s">
        <v>81</v>
      </c>
      <c r="C27" s="17" t="s">
        <v>67</v>
      </c>
      <c r="D27" s="18" t="s">
        <v>28</v>
      </c>
      <c r="E27" s="18">
        <v>2</v>
      </c>
      <c r="F27" s="17" t="s">
        <v>82</v>
      </c>
      <c r="G27" s="18" t="s">
        <v>44</v>
      </c>
      <c r="H27" s="19" t="s">
        <v>39</v>
      </c>
      <c r="I27" s="20">
        <v>4.1399999999999997</v>
      </c>
      <c r="J27" s="21">
        <f t="shared" si="0"/>
        <v>73265.579999999987</v>
      </c>
      <c r="K27" s="22">
        <v>1.5</v>
      </c>
      <c r="L27" s="21">
        <f t="shared" si="1"/>
        <v>109898.36999999998</v>
      </c>
      <c r="M27" s="23">
        <v>17697</v>
      </c>
      <c r="N27" s="22">
        <v>1.125</v>
      </c>
      <c r="O27" s="21">
        <f>L27*N27</f>
        <v>123635.66624999998</v>
      </c>
      <c r="P27" s="21">
        <f>L27*1.125*0.1</f>
        <v>12363.566624999999</v>
      </c>
      <c r="Q27" s="21">
        <v>37090.6999</v>
      </c>
      <c r="R27" s="38">
        <f t="array" ref="R27">SUM(ROUND(O27:Q27,0))</f>
        <v>173091</v>
      </c>
    </row>
    <row r="28" spans="1:18" s="15" customFormat="1" ht="11.25" x14ac:dyDescent="0.2">
      <c r="A28" s="37">
        <v>19</v>
      </c>
      <c r="B28" s="17" t="s">
        <v>83</v>
      </c>
      <c r="C28" s="17" t="s">
        <v>67</v>
      </c>
      <c r="D28" s="18" t="s">
        <v>28</v>
      </c>
      <c r="E28" s="18">
        <v>2</v>
      </c>
      <c r="F28" s="17" t="s">
        <v>84</v>
      </c>
      <c r="G28" s="18" t="s">
        <v>44</v>
      </c>
      <c r="H28" s="19" t="s">
        <v>39</v>
      </c>
      <c r="I28" s="20">
        <v>4.1399999999999997</v>
      </c>
      <c r="J28" s="21">
        <f t="shared" si="0"/>
        <v>73265.579999999987</v>
      </c>
      <c r="K28" s="22">
        <v>1.5</v>
      </c>
      <c r="L28" s="21">
        <f t="shared" si="1"/>
        <v>109898.36999999998</v>
      </c>
      <c r="M28" s="23">
        <v>17697</v>
      </c>
      <c r="N28" s="22">
        <v>1.125</v>
      </c>
      <c r="O28" s="21">
        <f>L28*N28</f>
        <v>123635.66624999998</v>
      </c>
      <c r="P28" s="21">
        <f>L28*1.125*0.1</f>
        <v>12363.566624999999</v>
      </c>
      <c r="Q28" s="21"/>
      <c r="R28" s="38">
        <f t="array" ref="R28">SUM(ROUND(O28:Q28,0))</f>
        <v>136000</v>
      </c>
    </row>
    <row r="29" spans="1:18" s="15" customFormat="1" ht="11.25" x14ac:dyDescent="0.2">
      <c r="A29" s="37">
        <v>20</v>
      </c>
      <c r="B29" s="17" t="s">
        <v>85</v>
      </c>
      <c r="C29" s="17" t="s">
        <v>67</v>
      </c>
      <c r="D29" s="18" t="s">
        <v>28</v>
      </c>
      <c r="E29" s="18">
        <v>2</v>
      </c>
      <c r="F29" s="17" t="s">
        <v>86</v>
      </c>
      <c r="G29" s="18" t="s">
        <v>44</v>
      </c>
      <c r="H29" s="19" t="s">
        <v>39</v>
      </c>
      <c r="I29" s="20">
        <v>4</v>
      </c>
      <c r="J29" s="21">
        <f t="shared" si="0"/>
        <v>70788</v>
      </c>
      <c r="K29" s="22">
        <v>1.5</v>
      </c>
      <c r="L29" s="21">
        <f t="shared" si="1"/>
        <v>106182</v>
      </c>
      <c r="M29" s="23">
        <v>17697</v>
      </c>
      <c r="N29" s="22">
        <v>1.125</v>
      </c>
      <c r="O29" s="21">
        <f>L29*N29</f>
        <v>119454.75</v>
      </c>
      <c r="P29" s="21">
        <f>L29*1.125*0.1</f>
        <v>11945.475</v>
      </c>
      <c r="Q29" s="21"/>
      <c r="R29" s="38">
        <f t="array" ref="R29">SUM(ROUND(O29:Q29,0))</f>
        <v>131400</v>
      </c>
    </row>
    <row r="30" spans="1:18" s="15" customFormat="1" ht="11.25" x14ac:dyDescent="0.2">
      <c r="A30" s="37">
        <v>21</v>
      </c>
      <c r="B30" s="17" t="s">
        <v>87</v>
      </c>
      <c r="C30" s="17" t="s">
        <v>67</v>
      </c>
      <c r="D30" s="18" t="s">
        <v>28</v>
      </c>
      <c r="E30" s="18" t="s">
        <v>56</v>
      </c>
      <c r="F30" s="17" t="s">
        <v>88</v>
      </c>
      <c r="G30" s="18" t="s">
        <v>44</v>
      </c>
      <c r="H30" s="19" t="s">
        <v>58</v>
      </c>
      <c r="I30" s="20">
        <v>3.85</v>
      </c>
      <c r="J30" s="21">
        <f t="shared" si="0"/>
        <v>68133.45</v>
      </c>
      <c r="K30" s="22">
        <v>1.5</v>
      </c>
      <c r="L30" s="21">
        <f t="shared" si="1"/>
        <v>102200.17499999999</v>
      </c>
      <c r="M30" s="23">
        <v>17697</v>
      </c>
      <c r="N30" s="22">
        <v>1.125</v>
      </c>
      <c r="O30" s="21">
        <f>L30*N30</f>
        <v>114975.19687499999</v>
      </c>
      <c r="P30" s="21">
        <f>L30*1.125*0.1</f>
        <v>11497.5196875</v>
      </c>
      <c r="Q30" s="21"/>
      <c r="R30" s="38">
        <f t="array" ref="R30">SUM(ROUND(O30:Q30,0))</f>
        <v>126473</v>
      </c>
    </row>
    <row r="31" spans="1:18" s="15" customFormat="1" ht="11.25" x14ac:dyDescent="0.2">
      <c r="A31" s="37">
        <v>22</v>
      </c>
      <c r="B31" s="17" t="s">
        <v>89</v>
      </c>
      <c r="C31" s="17" t="s">
        <v>67</v>
      </c>
      <c r="D31" s="18" t="s">
        <v>28</v>
      </c>
      <c r="E31" s="18" t="s">
        <v>56</v>
      </c>
      <c r="F31" s="17" t="s">
        <v>90</v>
      </c>
      <c r="G31" s="18" t="s">
        <v>44</v>
      </c>
      <c r="H31" s="19" t="s">
        <v>58</v>
      </c>
      <c r="I31" s="20">
        <v>3.71</v>
      </c>
      <c r="J31" s="21">
        <f t="shared" si="0"/>
        <v>65655.87</v>
      </c>
      <c r="K31" s="22">
        <v>1.5</v>
      </c>
      <c r="L31" s="21">
        <f t="shared" si="1"/>
        <v>98483.804999999993</v>
      </c>
      <c r="M31" s="23">
        <v>17697</v>
      </c>
      <c r="N31" s="22">
        <v>1.25</v>
      </c>
      <c r="O31" s="21">
        <f>L31*N31</f>
        <v>123104.75624999999</v>
      </c>
      <c r="P31" s="21">
        <f>L31*1.25*0.1</f>
        <v>12310.475624999999</v>
      </c>
      <c r="Q31" s="21"/>
      <c r="R31" s="38">
        <f t="array" ref="R31">SUM(ROUND(O31:Q31,0))</f>
        <v>135415</v>
      </c>
    </row>
    <row r="32" spans="1:18" s="15" customFormat="1" ht="11.25" x14ac:dyDescent="0.2">
      <c r="A32" s="37">
        <v>23</v>
      </c>
      <c r="B32" s="17" t="s">
        <v>91</v>
      </c>
      <c r="C32" s="17" t="s">
        <v>67</v>
      </c>
      <c r="D32" s="18" t="s">
        <v>61</v>
      </c>
      <c r="E32" s="18" t="s">
        <v>42</v>
      </c>
      <c r="F32" s="17" t="s">
        <v>92</v>
      </c>
      <c r="G32" s="18" t="s">
        <v>63</v>
      </c>
      <c r="H32" s="19" t="s">
        <v>45</v>
      </c>
      <c r="I32" s="20">
        <v>4.45</v>
      </c>
      <c r="J32" s="21">
        <f t="shared" si="0"/>
        <v>78751.650000000009</v>
      </c>
      <c r="K32" s="22">
        <v>1.5</v>
      </c>
      <c r="L32" s="21">
        <f t="shared" si="1"/>
        <v>118127.47500000001</v>
      </c>
      <c r="M32" s="23">
        <v>17697</v>
      </c>
      <c r="N32" s="22">
        <v>1.125</v>
      </c>
      <c r="O32" s="21">
        <f>L32*N32</f>
        <v>132893.40937500002</v>
      </c>
      <c r="P32" s="21">
        <f>L32*1.125*0.1</f>
        <v>13289.340937500003</v>
      </c>
      <c r="Q32" s="21"/>
      <c r="R32" s="38">
        <f t="array" ref="R32">SUM(ROUND(O32:Q32,0))</f>
        <v>146182</v>
      </c>
    </row>
    <row r="33" spans="1:18" s="15" customFormat="1" ht="11.25" x14ac:dyDescent="0.2">
      <c r="A33" s="37">
        <v>24</v>
      </c>
      <c r="B33" s="17" t="s">
        <v>93</v>
      </c>
      <c r="C33" s="17" t="s">
        <v>67</v>
      </c>
      <c r="D33" s="18" t="s">
        <v>61</v>
      </c>
      <c r="E33" s="18">
        <v>1</v>
      </c>
      <c r="F33" s="17" t="s">
        <v>94</v>
      </c>
      <c r="G33" s="18" t="s">
        <v>63</v>
      </c>
      <c r="H33" s="19" t="s">
        <v>36</v>
      </c>
      <c r="I33" s="20">
        <v>4.17</v>
      </c>
      <c r="J33" s="21">
        <f t="shared" si="0"/>
        <v>73796.490000000005</v>
      </c>
      <c r="K33" s="22">
        <v>1.5</v>
      </c>
      <c r="L33" s="21">
        <f t="shared" si="1"/>
        <v>110694.73500000002</v>
      </c>
      <c r="M33" s="23">
        <v>17697</v>
      </c>
      <c r="N33" s="22">
        <v>1.125</v>
      </c>
      <c r="O33" s="21">
        <f>L33*N33</f>
        <v>124531.57687500001</v>
      </c>
      <c r="P33" s="21">
        <f>L33*1.125*0.1</f>
        <v>12453.157687500003</v>
      </c>
      <c r="Q33" s="21"/>
      <c r="R33" s="38">
        <f t="array" ref="R33">SUM(ROUND(O33:Q33,0))</f>
        <v>136985</v>
      </c>
    </row>
    <row r="34" spans="1:18" s="15" customFormat="1" ht="11.25" x14ac:dyDescent="0.2">
      <c r="A34" s="37">
        <v>25</v>
      </c>
      <c r="B34" s="17" t="s">
        <v>95</v>
      </c>
      <c r="C34" s="17" t="s">
        <v>67</v>
      </c>
      <c r="D34" s="18" t="s">
        <v>61</v>
      </c>
      <c r="E34" s="18">
        <v>1</v>
      </c>
      <c r="F34" s="17" t="s">
        <v>96</v>
      </c>
      <c r="G34" s="18" t="s">
        <v>63</v>
      </c>
      <c r="H34" s="19" t="s">
        <v>36</v>
      </c>
      <c r="I34" s="20">
        <v>4.17</v>
      </c>
      <c r="J34" s="21">
        <f t="shared" si="0"/>
        <v>73796.490000000005</v>
      </c>
      <c r="K34" s="22">
        <v>1.5</v>
      </c>
      <c r="L34" s="21">
        <f t="shared" si="1"/>
        <v>110694.73500000002</v>
      </c>
      <c r="M34" s="23">
        <v>17697</v>
      </c>
      <c r="N34" s="22">
        <v>1.125</v>
      </c>
      <c r="O34" s="21">
        <f>L34*N34</f>
        <v>124531.57687500001</v>
      </c>
      <c r="P34" s="21">
        <f>L34*1.125*0.1</f>
        <v>12453.157687500003</v>
      </c>
      <c r="Q34" s="21"/>
      <c r="R34" s="38">
        <f t="array" ref="R34">SUM(ROUND(O34:Q34,0))</f>
        <v>136985</v>
      </c>
    </row>
    <row r="35" spans="1:18" s="15" customFormat="1" ht="11.25" x14ac:dyDescent="0.2">
      <c r="A35" s="37">
        <v>26</v>
      </c>
      <c r="B35" s="17" t="s">
        <v>97</v>
      </c>
      <c r="C35" s="17" t="s">
        <v>67</v>
      </c>
      <c r="D35" s="18" t="s">
        <v>61</v>
      </c>
      <c r="E35" s="18">
        <v>2</v>
      </c>
      <c r="F35" s="17" t="s">
        <v>98</v>
      </c>
      <c r="G35" s="18" t="s">
        <v>63</v>
      </c>
      <c r="H35" s="19" t="s">
        <v>39</v>
      </c>
      <c r="I35" s="20">
        <v>4.03</v>
      </c>
      <c r="J35" s="21">
        <f t="shared" si="0"/>
        <v>71318.91</v>
      </c>
      <c r="K35" s="22">
        <v>1.5</v>
      </c>
      <c r="L35" s="21">
        <f t="shared" si="1"/>
        <v>106978.36500000001</v>
      </c>
      <c r="M35" s="23">
        <v>17697</v>
      </c>
      <c r="N35" s="22">
        <v>1.125</v>
      </c>
      <c r="O35" s="21">
        <f>L35*N35</f>
        <v>120350.660625</v>
      </c>
      <c r="P35" s="21">
        <f>L35*1.125*0.1</f>
        <v>12035.066062500002</v>
      </c>
      <c r="Q35" s="21"/>
      <c r="R35" s="38">
        <f t="array" ref="R35">SUM(ROUND(O35:Q35,0))</f>
        <v>132386</v>
      </c>
    </row>
    <row r="36" spans="1:18" s="15" customFormat="1" ht="11.25" x14ac:dyDescent="0.2">
      <c r="A36" s="37">
        <v>27</v>
      </c>
      <c r="B36" s="17" t="s">
        <v>99</v>
      </c>
      <c r="C36" s="17" t="s">
        <v>67</v>
      </c>
      <c r="D36" s="18" t="s">
        <v>61</v>
      </c>
      <c r="E36" s="18">
        <v>2</v>
      </c>
      <c r="F36" s="17" t="s">
        <v>100</v>
      </c>
      <c r="G36" s="18" t="s">
        <v>63</v>
      </c>
      <c r="H36" s="19" t="s">
        <v>39</v>
      </c>
      <c r="I36" s="20">
        <v>4.03</v>
      </c>
      <c r="J36" s="21">
        <f t="shared" si="0"/>
        <v>71318.91</v>
      </c>
      <c r="K36" s="22">
        <v>1.5</v>
      </c>
      <c r="L36" s="21">
        <f t="shared" si="1"/>
        <v>106978.36500000001</v>
      </c>
      <c r="M36" s="23">
        <v>17697</v>
      </c>
      <c r="N36" s="22">
        <v>1.125</v>
      </c>
      <c r="O36" s="21">
        <f>L36*N36</f>
        <v>120350.660625</v>
      </c>
      <c r="P36" s="21">
        <f>L36*1.125*0.1</f>
        <v>12035.066062500002</v>
      </c>
      <c r="Q36" s="21"/>
      <c r="R36" s="38">
        <f t="array" ref="R36">SUM(ROUND(O36:Q36,0))</f>
        <v>132386</v>
      </c>
    </row>
    <row r="37" spans="1:18" s="15" customFormat="1" ht="11.25" x14ac:dyDescent="0.2">
      <c r="A37" s="37">
        <v>28</v>
      </c>
      <c r="B37" s="17" t="s">
        <v>101</v>
      </c>
      <c r="C37" s="17" t="s">
        <v>67</v>
      </c>
      <c r="D37" s="18" t="s">
        <v>61</v>
      </c>
      <c r="E37" s="18">
        <v>2</v>
      </c>
      <c r="F37" s="17" t="s">
        <v>102</v>
      </c>
      <c r="G37" s="18" t="s">
        <v>63</v>
      </c>
      <c r="H37" s="19" t="s">
        <v>39</v>
      </c>
      <c r="I37" s="20">
        <v>4.03</v>
      </c>
      <c r="J37" s="21">
        <f t="shared" si="0"/>
        <v>71318.91</v>
      </c>
      <c r="K37" s="22">
        <v>1.5</v>
      </c>
      <c r="L37" s="21">
        <f t="shared" si="1"/>
        <v>106978.36500000001</v>
      </c>
      <c r="M37" s="23">
        <v>17697</v>
      </c>
      <c r="N37" s="22">
        <v>1.125</v>
      </c>
      <c r="O37" s="21">
        <f>L37*N37</f>
        <v>120350.660625</v>
      </c>
      <c r="P37" s="21">
        <f>L37*1.125*0.1</f>
        <v>12035.066062500002</v>
      </c>
      <c r="Q37" s="21"/>
      <c r="R37" s="38">
        <f t="array" ref="R37">SUM(ROUND(O37:Q37,0))</f>
        <v>132386</v>
      </c>
    </row>
    <row r="38" spans="1:18" s="15" customFormat="1" ht="11.25" x14ac:dyDescent="0.2">
      <c r="A38" s="37">
        <v>29</v>
      </c>
      <c r="B38" s="17" t="s">
        <v>103</v>
      </c>
      <c r="C38" s="17" t="s">
        <v>67</v>
      </c>
      <c r="D38" s="18" t="s">
        <v>61</v>
      </c>
      <c r="E38" s="18">
        <v>2</v>
      </c>
      <c r="F38" s="17" t="s">
        <v>104</v>
      </c>
      <c r="G38" s="18" t="s">
        <v>63</v>
      </c>
      <c r="H38" s="19" t="s">
        <v>39</v>
      </c>
      <c r="I38" s="20">
        <v>3.91</v>
      </c>
      <c r="J38" s="21">
        <f t="shared" si="0"/>
        <v>69195.27</v>
      </c>
      <c r="K38" s="22">
        <v>1.5</v>
      </c>
      <c r="L38" s="21">
        <f t="shared" si="1"/>
        <v>103792.905</v>
      </c>
      <c r="M38" s="23">
        <v>17697</v>
      </c>
      <c r="N38" s="22">
        <v>1.125</v>
      </c>
      <c r="O38" s="21">
        <f>L38*N38</f>
        <v>116767.018125</v>
      </c>
      <c r="P38" s="21">
        <f>L38*1.125*0.1</f>
        <v>11676.701812500001</v>
      </c>
      <c r="Q38" s="21"/>
      <c r="R38" s="38">
        <f t="array" ref="R38">SUM(ROUND(O38:Q38,0))</f>
        <v>128444</v>
      </c>
    </row>
    <row r="39" spans="1:18" s="15" customFormat="1" ht="11.25" x14ac:dyDescent="0.2">
      <c r="A39" s="37">
        <v>30</v>
      </c>
      <c r="B39" s="17" t="s">
        <v>105</v>
      </c>
      <c r="C39" s="17" t="s">
        <v>67</v>
      </c>
      <c r="D39" s="18" t="s">
        <v>61</v>
      </c>
      <c r="E39" s="18" t="s">
        <v>56</v>
      </c>
      <c r="F39" s="17" t="s">
        <v>106</v>
      </c>
      <c r="G39" s="18" t="s">
        <v>63</v>
      </c>
      <c r="H39" s="19" t="s">
        <v>58</v>
      </c>
      <c r="I39" s="20">
        <v>3.49</v>
      </c>
      <c r="J39" s="21">
        <f t="shared" si="0"/>
        <v>61762.530000000006</v>
      </c>
      <c r="K39" s="22">
        <v>1.5</v>
      </c>
      <c r="L39" s="21">
        <f t="shared" si="1"/>
        <v>92643.795000000013</v>
      </c>
      <c r="M39" s="23">
        <v>17697</v>
      </c>
      <c r="N39" s="22">
        <v>1.25</v>
      </c>
      <c r="O39" s="21">
        <f>L39*N39</f>
        <v>115804.74375000002</v>
      </c>
      <c r="P39" s="21">
        <f>L39*1.25*0.1</f>
        <v>11580.474375000003</v>
      </c>
      <c r="Q39" s="21"/>
      <c r="R39" s="38">
        <f t="array" ref="R39">SUM(ROUND(O39:Q39,0))</f>
        <v>127385</v>
      </c>
    </row>
    <row r="40" spans="1:18" s="15" customFormat="1" ht="11.25" x14ac:dyDescent="0.2">
      <c r="A40" s="37">
        <v>31</v>
      </c>
      <c r="B40" s="17" t="s">
        <v>107</v>
      </c>
      <c r="C40" s="17" t="s">
        <v>67</v>
      </c>
      <c r="D40" s="18" t="s">
        <v>61</v>
      </c>
      <c r="E40" s="18" t="s">
        <v>56</v>
      </c>
      <c r="F40" s="17" t="s">
        <v>108</v>
      </c>
      <c r="G40" s="18" t="s">
        <v>63</v>
      </c>
      <c r="H40" s="19" t="s">
        <v>58</v>
      </c>
      <c r="I40" s="20">
        <v>3.45</v>
      </c>
      <c r="J40" s="21">
        <f t="shared" si="0"/>
        <v>61054.65</v>
      </c>
      <c r="K40" s="22">
        <v>1.5</v>
      </c>
      <c r="L40" s="21">
        <f t="shared" si="1"/>
        <v>91581.975000000006</v>
      </c>
      <c r="M40" s="23">
        <v>17697</v>
      </c>
      <c r="N40" s="22">
        <v>1.125</v>
      </c>
      <c r="O40" s="21">
        <f>L40*N40</f>
        <v>103029.721875</v>
      </c>
      <c r="P40" s="21">
        <f>L40*1.125*0.1</f>
        <v>10302.972187500001</v>
      </c>
      <c r="Q40" s="21"/>
      <c r="R40" s="38">
        <f t="array" ref="R40">SUM(ROUND(O40:Q40,0))</f>
        <v>113333</v>
      </c>
    </row>
    <row r="41" spans="1:18" s="15" customFormat="1" ht="12" thickBot="1" x14ac:dyDescent="0.25">
      <c r="A41" s="51">
        <v>32</v>
      </c>
      <c r="B41" s="52" t="s">
        <v>109</v>
      </c>
      <c r="C41" s="52" t="s">
        <v>67</v>
      </c>
      <c r="D41" s="53" t="s">
        <v>61</v>
      </c>
      <c r="E41" s="53" t="s">
        <v>56</v>
      </c>
      <c r="F41" s="52" t="s">
        <v>110</v>
      </c>
      <c r="G41" s="53" t="s">
        <v>63</v>
      </c>
      <c r="H41" s="54" t="s">
        <v>58</v>
      </c>
      <c r="I41" s="55">
        <v>3.45</v>
      </c>
      <c r="J41" s="56">
        <f t="shared" si="0"/>
        <v>61054.65</v>
      </c>
      <c r="K41" s="57">
        <v>1.5</v>
      </c>
      <c r="L41" s="56">
        <f t="shared" si="1"/>
        <v>91581.975000000006</v>
      </c>
      <c r="M41" s="58">
        <v>17697</v>
      </c>
      <c r="N41" s="57">
        <v>1.125</v>
      </c>
      <c r="O41" s="56">
        <f>L41*N41</f>
        <v>103029.721875</v>
      </c>
      <c r="P41" s="56">
        <f>L41*1.125*0.1</f>
        <v>10302.972187500001</v>
      </c>
      <c r="Q41" s="56"/>
      <c r="R41" s="59">
        <f t="array" ref="R41">SUM(ROUND(O41:Q41,0))</f>
        <v>113333</v>
      </c>
    </row>
    <row r="42" spans="1:18" s="15" customFormat="1" ht="12" thickBot="1" x14ac:dyDescent="0.25">
      <c r="A42" s="66"/>
      <c r="B42" s="67" t="s">
        <v>111</v>
      </c>
      <c r="C42" s="67"/>
      <c r="D42" s="68"/>
      <c r="E42" s="68"/>
      <c r="F42" s="67"/>
      <c r="G42" s="68"/>
      <c r="H42" s="69"/>
      <c r="I42" s="70"/>
      <c r="J42" s="71"/>
      <c r="K42" s="72"/>
      <c r="L42" s="71"/>
      <c r="M42" s="73"/>
      <c r="N42" s="72">
        <f>SUM(N10:N41)</f>
        <v>37.5</v>
      </c>
      <c r="O42" s="71">
        <f t="array" ref="O42">SUM(ROUND(O10:O41,0))</f>
        <v>4200398</v>
      </c>
      <c r="P42" s="71"/>
      <c r="Q42" s="71"/>
      <c r="R42" s="74">
        <f t="array" ref="R42">SUM(ROUND(R10:R41,0))</f>
        <v>4797433</v>
      </c>
    </row>
    <row r="43" spans="1:18" s="16" customFormat="1" ht="12" thickBot="1" x14ac:dyDescent="0.25">
      <c r="A43" s="60"/>
      <c r="B43" s="61" t="s">
        <v>21</v>
      </c>
      <c r="C43" s="62"/>
      <c r="D43" s="62"/>
      <c r="E43" s="62"/>
      <c r="F43" s="62"/>
      <c r="G43" s="62"/>
      <c r="H43" s="62"/>
      <c r="I43" s="62"/>
      <c r="J43" s="63">
        <f t="array" ref="J43">SUM(ROUND(J10:J42,0))</f>
        <v>2397237</v>
      </c>
      <c r="K43" s="62"/>
      <c r="L43" s="63">
        <f t="array" ref="L43">SUM(ROUND(L10:L42,0))</f>
        <v>3595852</v>
      </c>
      <c r="M43" s="62"/>
      <c r="N43" s="64">
        <f>SUM(N42)</f>
        <v>37.5</v>
      </c>
      <c r="O43" s="63">
        <f>SUM(O42)</f>
        <v>4200398</v>
      </c>
      <c r="P43" s="63">
        <f t="array" ref="P43">SUM(ROUND(P10:P42,0))</f>
        <v>420039</v>
      </c>
      <c r="Q43" s="63">
        <f t="array" ref="Q43">SUM(ROUND(Q10:Q42,0))</f>
        <v>176996</v>
      </c>
      <c r="R43" s="65">
        <f>SUM(O43:Q43)</f>
        <v>4797433</v>
      </c>
    </row>
    <row r="44" spans="1:18" ht="3.75" customHeight="1" x14ac:dyDescent="0.25"/>
    <row r="45" spans="1:18" s="3" customFormat="1" ht="12.75" x14ac:dyDescent="0.2">
      <c r="B45" s="24"/>
      <c r="D45" s="25"/>
      <c r="E45" s="26" t="s">
        <v>22</v>
      </c>
      <c r="I45" s="24" t="s">
        <v>24</v>
      </c>
      <c r="K45" s="24"/>
    </row>
  </sheetData>
  <mergeCells count="22">
    <mergeCell ref="N6:N8"/>
    <mergeCell ref="O6:O8"/>
    <mergeCell ref="P6:Q6"/>
    <mergeCell ref="R6:R8"/>
    <mergeCell ref="P7:P8"/>
    <mergeCell ref="Q7:Q8"/>
    <mergeCell ref="H6:H8"/>
    <mergeCell ref="I6:I8"/>
    <mergeCell ref="J6:J8"/>
    <mergeCell ref="K6:K8"/>
    <mergeCell ref="L6:L8"/>
    <mergeCell ref="M6:M8"/>
    <mergeCell ref="A3:R3"/>
    <mergeCell ref="A4:R4"/>
    <mergeCell ref="A5:R5"/>
    <mergeCell ref="A6:A8"/>
    <mergeCell ref="B6:B8"/>
    <mergeCell ref="C6:C8"/>
    <mergeCell ref="D6:D8"/>
    <mergeCell ref="E6:E8"/>
    <mergeCell ref="F6:F8"/>
    <mergeCell ref="G6:G8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01.09.2021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2021-09-17T09:25:22Z</cp:lastPrinted>
  <dcterms:created xsi:type="dcterms:W3CDTF">2021-09-17T09:18:12Z</dcterms:created>
  <dcterms:modified xsi:type="dcterms:W3CDTF">2021-09-17T09:26:23Z</dcterms:modified>
</cp:coreProperties>
</file>