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880"/>
  </bookViews>
  <sheets>
    <sheet name="01.06.2019" sheetId="4" r:id="rId1"/>
  </sheets>
  <calcPr calcId="144525"/>
</workbook>
</file>

<file path=xl/calcChain.xml><?xml version="1.0" encoding="utf-8"?>
<calcChain xmlns="http://schemas.openxmlformats.org/spreadsheetml/2006/main">
  <c r="P52" i="4" l="1"/>
  <c r="K53" i="4"/>
  <c r="L53" i="4"/>
  <c r="O10" i="4" l="1"/>
  <c r="O11" i="4"/>
  <c r="O12" i="4"/>
  <c r="O13" i="4"/>
  <c r="O14" i="4"/>
  <c r="O22" i="4"/>
  <c r="O28" i="4"/>
  <c r="O29" i="4"/>
  <c r="O31" i="4"/>
  <c r="O32" i="4"/>
  <c r="O33" i="4"/>
  <c r="O34" i="4"/>
  <c r="O35" i="4"/>
  <c r="O36" i="4"/>
  <c r="O37" i="4"/>
  <c r="O38" i="4"/>
  <c r="O39" i="4"/>
  <c r="O40" i="4"/>
  <c r="O41" i="4"/>
  <c r="O43" i="4"/>
  <c r="O45" i="4"/>
  <c r="O46" i="4"/>
  <c r="O47" i="4"/>
  <c r="O48" i="4"/>
  <c r="O49" i="4"/>
  <c r="O50" i="4"/>
  <c r="J51" i="4"/>
  <c r="M51" i="4" s="1"/>
  <c r="J50" i="4"/>
  <c r="M50" i="4" s="1"/>
  <c r="J49" i="4"/>
  <c r="N49" i="4" s="1"/>
  <c r="J48" i="4"/>
  <c r="M48" i="4" s="1"/>
  <c r="J47" i="4"/>
  <c r="M47" i="4" s="1"/>
  <c r="J46" i="4"/>
  <c r="M46" i="4" s="1"/>
  <c r="J45" i="4"/>
  <c r="M45" i="4" s="1"/>
  <c r="J44" i="4"/>
  <c r="M44" i="4" s="1"/>
  <c r="J43" i="4"/>
  <c r="M43" i="4" s="1"/>
  <c r="J42" i="4"/>
  <c r="M42" i="4" s="1"/>
  <c r="J41" i="4"/>
  <c r="N41" i="4" s="1"/>
  <c r="J40" i="4"/>
  <c r="M40" i="4" s="1"/>
  <c r="J39" i="4"/>
  <c r="M39" i="4" s="1"/>
  <c r="J38" i="4"/>
  <c r="M38" i="4" s="1"/>
  <c r="J37" i="4"/>
  <c r="M37" i="4" s="1"/>
  <c r="J36" i="4"/>
  <c r="N36" i="4" s="1"/>
  <c r="J35" i="4"/>
  <c r="M35" i="4" s="1"/>
  <c r="J34" i="4"/>
  <c r="N34" i="4" s="1"/>
  <c r="J33" i="4"/>
  <c r="M33" i="4" s="1"/>
  <c r="J32" i="4"/>
  <c r="M32" i="4" s="1"/>
  <c r="J31" i="4"/>
  <c r="M31" i="4" s="1"/>
  <c r="J30" i="4"/>
  <c r="M30" i="4" s="1"/>
  <c r="J29" i="4"/>
  <c r="M29" i="4" s="1"/>
  <c r="J28" i="4"/>
  <c r="M28" i="4" s="1"/>
  <c r="J27" i="4"/>
  <c r="M27" i="4" s="1"/>
  <c r="J26" i="4"/>
  <c r="M26" i="4" s="1"/>
  <c r="J25" i="4"/>
  <c r="M25" i="4" s="1"/>
  <c r="J24" i="4"/>
  <c r="M24" i="4" s="1"/>
  <c r="P24" i="4" s="1"/>
  <c r="J23" i="4"/>
  <c r="M23" i="4" s="1"/>
  <c r="J22" i="4"/>
  <c r="M22" i="4" s="1"/>
  <c r="J21" i="4"/>
  <c r="M21" i="4" s="1"/>
  <c r="P21" i="4" s="1"/>
  <c r="J20" i="4"/>
  <c r="M20" i="4" s="1"/>
  <c r="P20" i="4" s="1"/>
  <c r="J19" i="4"/>
  <c r="M19" i="4" s="1"/>
  <c r="J18" i="4"/>
  <c r="M18" i="4" s="1"/>
  <c r="J17" i="4"/>
  <c r="M17" i="4" s="1"/>
  <c r="J16" i="4"/>
  <c r="M16" i="4" s="1"/>
  <c r="J15" i="4"/>
  <c r="M15" i="4" s="1"/>
  <c r="P15" i="4" s="1"/>
  <c r="J14" i="4"/>
  <c r="M14" i="4" s="1"/>
  <c r="J13" i="4"/>
  <c r="M13" i="4" s="1"/>
  <c r="J12" i="4"/>
  <c r="M12" i="4" s="1"/>
  <c r="J11" i="4"/>
  <c r="M11" i="4" s="1"/>
  <c r="J10" i="4"/>
  <c r="P32" i="4" l="1"/>
  <c r="P39" i="4"/>
  <c r="N10" i="4"/>
  <c r="J53" i="4"/>
  <c r="P38" i="4"/>
  <c r="P29" i="4"/>
  <c r="P47" i="4"/>
  <c r="P12" i="4"/>
  <c r="O53" i="4"/>
  <c r="P10" i="4"/>
  <c r="N48" i="4"/>
  <c r="P48" i="4" s="1"/>
  <c r="N44" i="4"/>
  <c r="P44" i="4" s="1"/>
  <c r="N16" i="4"/>
  <c r="P16" i="4" s="1"/>
  <c r="N26" i="4"/>
  <c r="P26" i="4" s="1"/>
  <c r="N14" i="4"/>
  <c r="P14" i="4" s="1"/>
  <c r="N50" i="4"/>
  <c r="P50" i="4" s="1"/>
  <c r="M34" i="4"/>
  <c r="P34" i="4" s="1"/>
  <c r="N46" i="4"/>
  <c r="P46" i="4" s="1"/>
  <c r="N29" i="4"/>
  <c r="N23" i="4"/>
  <c r="P23" i="4" s="1"/>
  <c r="N17" i="4"/>
  <c r="P17" i="4" s="1"/>
  <c r="M41" i="4"/>
  <c r="P41" i="4" s="1"/>
  <c r="N39" i="4"/>
  <c r="N35" i="4"/>
  <c r="P35" i="4" s="1"/>
  <c r="N33" i="4"/>
  <c r="P33" i="4" s="1"/>
  <c r="N25" i="4"/>
  <c r="P25" i="4" s="1"/>
  <c r="N12" i="4"/>
  <c r="M49" i="4"/>
  <c r="P49" i="4" s="1"/>
  <c r="M36" i="4"/>
  <c r="P36" i="4" s="1"/>
  <c r="N51" i="4"/>
  <c r="P51" i="4" s="1"/>
  <c r="N47" i="4"/>
  <c r="N45" i="4"/>
  <c r="P45" i="4" s="1"/>
  <c r="N42" i="4"/>
  <c r="P42" i="4" s="1"/>
  <c r="N40" i="4"/>
  <c r="P40" i="4" s="1"/>
  <c r="N38" i="4"/>
  <c r="N32" i="4"/>
  <c r="N27" i="4"/>
  <c r="P27" i="4" s="1"/>
  <c r="N18" i="4"/>
  <c r="P18" i="4" s="1"/>
  <c r="N13" i="4"/>
  <c r="P13" i="4" s="1"/>
  <c r="N11" i="4"/>
  <c r="P11" i="4" s="1"/>
  <c r="N37" i="4"/>
  <c r="P37" i="4" s="1"/>
  <c r="N31" i="4"/>
  <c r="P31" i="4" s="1"/>
  <c r="N43" i="4"/>
  <c r="P43" i="4" s="1"/>
  <c r="N30" i="4"/>
  <c r="P30" i="4" s="1"/>
  <c r="N28" i="4"/>
  <c r="P28" i="4" s="1"/>
  <c r="N22" i="4"/>
  <c r="P22" i="4" s="1"/>
  <c r="N19" i="4"/>
  <c r="P19" i="4" s="1"/>
  <c r="M10" i="4"/>
  <c r="P53" i="4" l="1"/>
  <c r="M53" i="4"/>
  <c r="N53" i="4"/>
</calcChain>
</file>

<file path=xl/sharedStrings.xml><?xml version="1.0" encoding="utf-8"?>
<sst xmlns="http://schemas.openxmlformats.org/spreadsheetml/2006/main" count="311" uniqueCount="127">
  <si>
    <t>Утверждаю:</t>
  </si>
  <si>
    <t>ТАРИФИКАЦИОННЫЙ СПИСОК</t>
  </si>
  <si>
    <t>№ п/п</t>
  </si>
  <si>
    <t>Ф.И.О.</t>
  </si>
  <si>
    <t>должность</t>
  </si>
  <si>
    <t>образование</t>
  </si>
  <si>
    <t>категория</t>
  </si>
  <si>
    <t>пед. стаж</t>
  </si>
  <si>
    <t>звено, разряд</t>
  </si>
  <si>
    <t>ступень</t>
  </si>
  <si>
    <t>коэф</t>
  </si>
  <si>
    <t>ставка</t>
  </si>
  <si>
    <t>БДО</t>
  </si>
  <si>
    <t>кол-во ставок</t>
  </si>
  <si>
    <t>оклад</t>
  </si>
  <si>
    <t>доплата</t>
  </si>
  <si>
    <t>ВСЕГО</t>
  </si>
  <si>
    <t>надб. 10%</t>
  </si>
  <si>
    <t>спец. группы</t>
  </si>
  <si>
    <t>ВСЕГО:</t>
  </si>
  <si>
    <t>Бухгалтер</t>
  </si>
  <si>
    <t>Семиренко Наталья Вячеславовна</t>
  </si>
  <si>
    <t>Заведующий</t>
  </si>
  <si>
    <t>в.о.</t>
  </si>
  <si>
    <t>A1</t>
  </si>
  <si>
    <t>3-1</t>
  </si>
  <si>
    <t>Воробьева Элеонора  Александровна</t>
  </si>
  <si>
    <t>Логопед</t>
  </si>
  <si>
    <t>в</t>
  </si>
  <si>
    <t>B3</t>
  </si>
  <si>
    <t>1</t>
  </si>
  <si>
    <t>Барташук Светлана  Владимировна</t>
  </si>
  <si>
    <t>Смирнова Надежда  Руслановна</t>
  </si>
  <si>
    <t>Феоктистова  Анастасия  Львовна</t>
  </si>
  <si>
    <t>Ракова  Людмила Николаевна</t>
  </si>
  <si>
    <t>Тифлопедагог</t>
  </si>
  <si>
    <t>B2</t>
  </si>
  <si>
    <t>Макашева Мадина Рысбековна</t>
  </si>
  <si>
    <t>Учитель каз. языка</t>
  </si>
  <si>
    <t>2</t>
  </si>
  <si>
    <t>Набиева Меруерт Айткуловна</t>
  </si>
  <si>
    <t>Байдурина Жанар Кусайновна</t>
  </si>
  <si>
    <t>Учитель рус. языка</t>
  </si>
  <si>
    <t>б/к</t>
  </si>
  <si>
    <t>7л1м</t>
  </si>
  <si>
    <t>4</t>
  </si>
  <si>
    <t>Алигулова Назира Канатовна</t>
  </si>
  <si>
    <t>Учитель англ. языка</t>
  </si>
  <si>
    <t>Оспанова Назым Кабдуллаевна</t>
  </si>
  <si>
    <t>3</t>
  </si>
  <si>
    <t>Тойымбекова Маншук Нурбековна</t>
  </si>
  <si>
    <t>Методист</t>
  </si>
  <si>
    <t>Педагог-психолог</t>
  </si>
  <si>
    <t>Гоппе Ирина Андреевна</t>
  </si>
  <si>
    <t>Муз. руководитель</t>
  </si>
  <si>
    <t>ср.сп.</t>
  </si>
  <si>
    <t>B4</t>
  </si>
  <si>
    <t>Цурко Галина Валентиновна</t>
  </si>
  <si>
    <t>Воспитатель</t>
  </si>
  <si>
    <t>Карташова Тамара Магамедхановна</t>
  </si>
  <si>
    <t>Сағындық қызы Құндыз</t>
  </si>
  <si>
    <t>28л7м</t>
  </si>
  <si>
    <t>Сикорская Наталья Анатольевна</t>
  </si>
  <si>
    <t>Пономаренко Лариса Викторовна</t>
  </si>
  <si>
    <t>Игнатова Оксана Николаевна</t>
  </si>
  <si>
    <t>Ширидзянова Надежда  Андреевна</t>
  </si>
  <si>
    <t>13л11м</t>
  </si>
  <si>
    <t>Койайдарова Бекзат Муратовна</t>
  </si>
  <si>
    <t>Исагулова Гульжахан Турысбаевна</t>
  </si>
  <si>
    <t>Бакбергенова Жазира Утеулиевна</t>
  </si>
  <si>
    <t>Кожевникова Лариса Викторовна</t>
  </si>
  <si>
    <t>Такирова Кази Уахитовна</t>
  </si>
  <si>
    <t>Митрофанова Вера Петровна</t>
  </si>
  <si>
    <t>Балмагамбетова Майдаш Сериковна</t>
  </si>
  <si>
    <t>Басова Наталья Борисовна</t>
  </si>
  <si>
    <t>Бровкина Анастасия Викторовна</t>
  </si>
  <si>
    <t>15л6м</t>
  </si>
  <si>
    <t>Лустина Ирина Сергеевна</t>
  </si>
  <si>
    <t>Калимжанова Кумисай Болатовна</t>
  </si>
  <si>
    <t>Ажибаева Бахыт Ермековна</t>
  </si>
  <si>
    <t>Малиева Айжан Ардаковна</t>
  </si>
  <si>
    <t>Бремжанова Асель Жомартовна</t>
  </si>
  <si>
    <t>Заведующий "Ясли сад  "Айсұлу"  _______________  Семиренко Наталья Вячеславовна</t>
  </si>
  <si>
    <t>пед. работников "Ясли сад "Айсұлу"</t>
  </si>
  <si>
    <t>15л10м</t>
  </si>
  <si>
    <t>30л10м</t>
  </si>
  <si>
    <t>26л</t>
  </si>
  <si>
    <t>20л9м</t>
  </si>
  <si>
    <t>18л5м</t>
  </si>
  <si>
    <t>11л11м</t>
  </si>
  <si>
    <t>20л11м</t>
  </si>
  <si>
    <t>до года</t>
  </si>
  <si>
    <t>14л</t>
  </si>
  <si>
    <t>20л4м</t>
  </si>
  <si>
    <t>7л4м</t>
  </si>
  <si>
    <t>6л2 м</t>
  </si>
  <si>
    <t>Морозова Любовь Александровна</t>
  </si>
  <si>
    <t>25л11м</t>
  </si>
  <si>
    <t>Бугубаева Алмагуль Данияровна</t>
  </si>
  <si>
    <t>22г10м</t>
  </si>
  <si>
    <t>36л6м</t>
  </si>
  <si>
    <t>Соболева Е.В.</t>
  </si>
  <si>
    <t>27л</t>
  </si>
  <si>
    <t>Кошелова Татьяна Владимировна</t>
  </si>
  <si>
    <t>В3</t>
  </si>
  <si>
    <t>35л6м</t>
  </si>
  <si>
    <t>33л5м</t>
  </si>
  <si>
    <t>6л8м</t>
  </si>
  <si>
    <t>Усенова Гулнур Каскырбаевна</t>
  </si>
  <si>
    <t>1г1м</t>
  </si>
  <si>
    <t>10л10м</t>
  </si>
  <si>
    <t>10л</t>
  </si>
  <si>
    <t>12л3м</t>
  </si>
  <si>
    <t>8л3м</t>
  </si>
  <si>
    <t>3г</t>
  </si>
  <si>
    <t>29л2м</t>
  </si>
  <si>
    <t>Рязанова Лидия Владимировна</t>
  </si>
  <si>
    <t>32г</t>
  </si>
  <si>
    <t>33л6м</t>
  </si>
  <si>
    <t>5л11м</t>
  </si>
  <si>
    <t>37л</t>
  </si>
  <si>
    <t>18л</t>
  </si>
  <si>
    <t>10м</t>
  </si>
  <si>
    <t>14л2м</t>
  </si>
  <si>
    <t>на 01 сентября 2019 г.</t>
  </si>
  <si>
    <t>Бакбергенова А.О.</t>
  </si>
  <si>
    <t>Скуповская Марина Феликсовна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</si>
</sst>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Arial Cyr"/>
      <charset val="204"/>
    </font>
    <font>
      <sz val="8"/>
      <color theme="1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1" fontId="5" fillId="3" borderId="1" xfId="0" applyNumberFormat="1" applyFont="1" applyFill="1" applyBorder="1" applyAlignment="1">
      <alignment horizontal="right"/>
    </xf>
    <xf numFmtId="0" fontId="5" fillId="3" borderId="1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/>
    </xf>
    <xf numFmtId="3" fontId="2" fillId="0" borderId="0" xfId="0" applyNumberFormat="1" applyFont="1"/>
    <xf numFmtId="0" fontId="5" fillId="3" borderId="1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topLeftCell="A5" zoomScaleNormal="100" workbookViewId="0">
      <selection sqref="A1:P54"/>
    </sheetView>
  </sheetViews>
  <sheetFormatPr defaultRowHeight="15" x14ac:dyDescent="0.25"/>
  <cols>
    <col min="1" max="1" width="3.42578125" style="4" customWidth="1"/>
    <col min="2" max="2" width="29.42578125" style="4" bestFit="1" customWidth="1"/>
    <col min="3" max="3" width="16" style="4" bestFit="1" customWidth="1"/>
    <col min="4" max="4" width="12.28515625" style="4" customWidth="1"/>
    <col min="5" max="10" width="9.140625" style="4"/>
    <col min="11" max="11" width="4.42578125" style="4" hidden="1" customWidth="1"/>
    <col min="12" max="15" width="9.140625" style="4"/>
    <col min="16" max="16" width="10.140625" style="4" customWidth="1"/>
    <col min="17" max="251" width="9.140625" style="4"/>
    <col min="252" max="252" width="5.5703125" style="4" customWidth="1"/>
    <col min="253" max="254" width="9.140625" style="4"/>
    <col min="255" max="255" width="12.28515625" style="4" customWidth="1"/>
    <col min="256" max="261" width="9.140625" style="4"/>
    <col min="262" max="262" width="0" style="4" hidden="1" customWidth="1"/>
    <col min="263" max="507" width="9.140625" style="4"/>
    <col min="508" max="508" width="5.5703125" style="4" customWidth="1"/>
    <col min="509" max="510" width="9.140625" style="4"/>
    <col min="511" max="511" width="12.28515625" style="4" customWidth="1"/>
    <col min="512" max="517" width="9.140625" style="4"/>
    <col min="518" max="518" width="0" style="4" hidden="1" customWidth="1"/>
    <col min="519" max="763" width="9.140625" style="4"/>
    <col min="764" max="764" width="5.5703125" style="4" customWidth="1"/>
    <col min="765" max="766" width="9.140625" style="4"/>
    <col min="767" max="767" width="12.28515625" style="4" customWidth="1"/>
    <col min="768" max="773" width="9.140625" style="4"/>
    <col min="774" max="774" width="0" style="4" hidden="1" customWidth="1"/>
    <col min="775" max="1019" width="9.140625" style="4"/>
    <col min="1020" max="1020" width="5.5703125" style="4" customWidth="1"/>
    <col min="1021" max="1022" width="9.140625" style="4"/>
    <col min="1023" max="1023" width="12.28515625" style="4" customWidth="1"/>
    <col min="1024" max="1029" width="9.140625" style="4"/>
    <col min="1030" max="1030" width="0" style="4" hidden="1" customWidth="1"/>
    <col min="1031" max="1275" width="9.140625" style="4"/>
    <col min="1276" max="1276" width="5.5703125" style="4" customWidth="1"/>
    <col min="1277" max="1278" width="9.140625" style="4"/>
    <col min="1279" max="1279" width="12.28515625" style="4" customWidth="1"/>
    <col min="1280" max="1285" width="9.140625" style="4"/>
    <col min="1286" max="1286" width="0" style="4" hidden="1" customWidth="1"/>
    <col min="1287" max="1531" width="9.140625" style="4"/>
    <col min="1532" max="1532" width="5.5703125" style="4" customWidth="1"/>
    <col min="1533" max="1534" width="9.140625" style="4"/>
    <col min="1535" max="1535" width="12.28515625" style="4" customWidth="1"/>
    <col min="1536" max="1541" width="9.140625" style="4"/>
    <col min="1542" max="1542" width="0" style="4" hidden="1" customWidth="1"/>
    <col min="1543" max="1787" width="9.140625" style="4"/>
    <col min="1788" max="1788" width="5.5703125" style="4" customWidth="1"/>
    <col min="1789" max="1790" width="9.140625" style="4"/>
    <col min="1791" max="1791" width="12.28515625" style="4" customWidth="1"/>
    <col min="1792" max="1797" width="9.140625" style="4"/>
    <col min="1798" max="1798" width="0" style="4" hidden="1" customWidth="1"/>
    <col min="1799" max="2043" width="9.140625" style="4"/>
    <col min="2044" max="2044" width="5.5703125" style="4" customWidth="1"/>
    <col min="2045" max="2046" width="9.140625" style="4"/>
    <col min="2047" max="2047" width="12.28515625" style="4" customWidth="1"/>
    <col min="2048" max="2053" width="9.140625" style="4"/>
    <col min="2054" max="2054" width="0" style="4" hidden="1" customWidth="1"/>
    <col min="2055" max="2299" width="9.140625" style="4"/>
    <col min="2300" max="2300" width="5.5703125" style="4" customWidth="1"/>
    <col min="2301" max="2302" width="9.140625" style="4"/>
    <col min="2303" max="2303" width="12.28515625" style="4" customWidth="1"/>
    <col min="2304" max="2309" width="9.140625" style="4"/>
    <col min="2310" max="2310" width="0" style="4" hidden="1" customWidth="1"/>
    <col min="2311" max="2555" width="9.140625" style="4"/>
    <col min="2556" max="2556" width="5.5703125" style="4" customWidth="1"/>
    <col min="2557" max="2558" width="9.140625" style="4"/>
    <col min="2559" max="2559" width="12.28515625" style="4" customWidth="1"/>
    <col min="2560" max="2565" width="9.140625" style="4"/>
    <col min="2566" max="2566" width="0" style="4" hidden="1" customWidth="1"/>
    <col min="2567" max="2811" width="9.140625" style="4"/>
    <col min="2812" max="2812" width="5.5703125" style="4" customWidth="1"/>
    <col min="2813" max="2814" width="9.140625" style="4"/>
    <col min="2815" max="2815" width="12.28515625" style="4" customWidth="1"/>
    <col min="2816" max="2821" width="9.140625" style="4"/>
    <col min="2822" max="2822" width="0" style="4" hidden="1" customWidth="1"/>
    <col min="2823" max="3067" width="9.140625" style="4"/>
    <col min="3068" max="3068" width="5.5703125" style="4" customWidth="1"/>
    <col min="3069" max="3070" width="9.140625" style="4"/>
    <col min="3071" max="3071" width="12.28515625" style="4" customWidth="1"/>
    <col min="3072" max="3077" width="9.140625" style="4"/>
    <col min="3078" max="3078" width="0" style="4" hidden="1" customWidth="1"/>
    <col min="3079" max="3323" width="9.140625" style="4"/>
    <col min="3324" max="3324" width="5.5703125" style="4" customWidth="1"/>
    <col min="3325" max="3326" width="9.140625" style="4"/>
    <col min="3327" max="3327" width="12.28515625" style="4" customWidth="1"/>
    <col min="3328" max="3333" width="9.140625" style="4"/>
    <col min="3334" max="3334" width="0" style="4" hidden="1" customWidth="1"/>
    <col min="3335" max="3579" width="9.140625" style="4"/>
    <col min="3580" max="3580" width="5.5703125" style="4" customWidth="1"/>
    <col min="3581" max="3582" width="9.140625" style="4"/>
    <col min="3583" max="3583" width="12.28515625" style="4" customWidth="1"/>
    <col min="3584" max="3589" width="9.140625" style="4"/>
    <col min="3590" max="3590" width="0" style="4" hidden="1" customWidth="1"/>
    <col min="3591" max="3835" width="9.140625" style="4"/>
    <col min="3836" max="3836" width="5.5703125" style="4" customWidth="1"/>
    <col min="3837" max="3838" width="9.140625" style="4"/>
    <col min="3839" max="3839" width="12.28515625" style="4" customWidth="1"/>
    <col min="3840" max="3845" width="9.140625" style="4"/>
    <col min="3846" max="3846" width="0" style="4" hidden="1" customWidth="1"/>
    <col min="3847" max="4091" width="9.140625" style="4"/>
    <col min="4092" max="4092" width="5.5703125" style="4" customWidth="1"/>
    <col min="4093" max="4094" width="9.140625" style="4"/>
    <col min="4095" max="4095" width="12.28515625" style="4" customWidth="1"/>
    <col min="4096" max="4101" width="9.140625" style="4"/>
    <col min="4102" max="4102" width="0" style="4" hidden="1" customWidth="1"/>
    <col min="4103" max="4347" width="9.140625" style="4"/>
    <col min="4348" max="4348" width="5.5703125" style="4" customWidth="1"/>
    <col min="4349" max="4350" width="9.140625" style="4"/>
    <col min="4351" max="4351" width="12.28515625" style="4" customWidth="1"/>
    <col min="4352" max="4357" width="9.140625" style="4"/>
    <col min="4358" max="4358" width="0" style="4" hidden="1" customWidth="1"/>
    <col min="4359" max="4603" width="9.140625" style="4"/>
    <col min="4604" max="4604" width="5.5703125" style="4" customWidth="1"/>
    <col min="4605" max="4606" width="9.140625" style="4"/>
    <col min="4607" max="4607" width="12.28515625" style="4" customWidth="1"/>
    <col min="4608" max="4613" width="9.140625" style="4"/>
    <col min="4614" max="4614" width="0" style="4" hidden="1" customWidth="1"/>
    <col min="4615" max="4859" width="9.140625" style="4"/>
    <col min="4860" max="4860" width="5.5703125" style="4" customWidth="1"/>
    <col min="4861" max="4862" width="9.140625" style="4"/>
    <col min="4863" max="4863" width="12.28515625" style="4" customWidth="1"/>
    <col min="4864" max="4869" width="9.140625" style="4"/>
    <col min="4870" max="4870" width="0" style="4" hidden="1" customWidth="1"/>
    <col min="4871" max="5115" width="9.140625" style="4"/>
    <col min="5116" max="5116" width="5.5703125" style="4" customWidth="1"/>
    <col min="5117" max="5118" width="9.140625" style="4"/>
    <col min="5119" max="5119" width="12.28515625" style="4" customWidth="1"/>
    <col min="5120" max="5125" width="9.140625" style="4"/>
    <col min="5126" max="5126" width="0" style="4" hidden="1" customWidth="1"/>
    <col min="5127" max="5371" width="9.140625" style="4"/>
    <col min="5372" max="5372" width="5.5703125" style="4" customWidth="1"/>
    <col min="5373" max="5374" width="9.140625" style="4"/>
    <col min="5375" max="5375" width="12.28515625" style="4" customWidth="1"/>
    <col min="5376" max="5381" width="9.140625" style="4"/>
    <col min="5382" max="5382" width="0" style="4" hidden="1" customWidth="1"/>
    <col min="5383" max="5627" width="9.140625" style="4"/>
    <col min="5628" max="5628" width="5.5703125" style="4" customWidth="1"/>
    <col min="5629" max="5630" width="9.140625" style="4"/>
    <col min="5631" max="5631" width="12.28515625" style="4" customWidth="1"/>
    <col min="5632" max="5637" width="9.140625" style="4"/>
    <col min="5638" max="5638" width="0" style="4" hidden="1" customWidth="1"/>
    <col min="5639" max="5883" width="9.140625" style="4"/>
    <col min="5884" max="5884" width="5.5703125" style="4" customWidth="1"/>
    <col min="5885" max="5886" width="9.140625" style="4"/>
    <col min="5887" max="5887" width="12.28515625" style="4" customWidth="1"/>
    <col min="5888" max="5893" width="9.140625" style="4"/>
    <col min="5894" max="5894" width="0" style="4" hidden="1" customWidth="1"/>
    <col min="5895" max="6139" width="9.140625" style="4"/>
    <col min="6140" max="6140" width="5.5703125" style="4" customWidth="1"/>
    <col min="6141" max="6142" width="9.140625" style="4"/>
    <col min="6143" max="6143" width="12.28515625" style="4" customWidth="1"/>
    <col min="6144" max="6149" width="9.140625" style="4"/>
    <col min="6150" max="6150" width="0" style="4" hidden="1" customWidth="1"/>
    <col min="6151" max="6395" width="9.140625" style="4"/>
    <col min="6396" max="6396" width="5.5703125" style="4" customWidth="1"/>
    <col min="6397" max="6398" width="9.140625" style="4"/>
    <col min="6399" max="6399" width="12.28515625" style="4" customWidth="1"/>
    <col min="6400" max="6405" width="9.140625" style="4"/>
    <col min="6406" max="6406" width="0" style="4" hidden="1" customWidth="1"/>
    <col min="6407" max="6651" width="9.140625" style="4"/>
    <col min="6652" max="6652" width="5.5703125" style="4" customWidth="1"/>
    <col min="6653" max="6654" width="9.140625" style="4"/>
    <col min="6655" max="6655" width="12.28515625" style="4" customWidth="1"/>
    <col min="6656" max="6661" width="9.140625" style="4"/>
    <col min="6662" max="6662" width="0" style="4" hidden="1" customWidth="1"/>
    <col min="6663" max="6907" width="9.140625" style="4"/>
    <col min="6908" max="6908" width="5.5703125" style="4" customWidth="1"/>
    <col min="6909" max="6910" width="9.140625" style="4"/>
    <col min="6911" max="6911" width="12.28515625" style="4" customWidth="1"/>
    <col min="6912" max="6917" width="9.140625" style="4"/>
    <col min="6918" max="6918" width="0" style="4" hidden="1" customWidth="1"/>
    <col min="6919" max="7163" width="9.140625" style="4"/>
    <col min="7164" max="7164" width="5.5703125" style="4" customWidth="1"/>
    <col min="7165" max="7166" width="9.140625" style="4"/>
    <col min="7167" max="7167" width="12.28515625" style="4" customWidth="1"/>
    <col min="7168" max="7173" width="9.140625" style="4"/>
    <col min="7174" max="7174" width="0" style="4" hidden="1" customWidth="1"/>
    <col min="7175" max="7419" width="9.140625" style="4"/>
    <col min="7420" max="7420" width="5.5703125" style="4" customWidth="1"/>
    <col min="7421" max="7422" width="9.140625" style="4"/>
    <col min="7423" max="7423" width="12.28515625" style="4" customWidth="1"/>
    <col min="7424" max="7429" width="9.140625" style="4"/>
    <col min="7430" max="7430" width="0" style="4" hidden="1" customWidth="1"/>
    <col min="7431" max="7675" width="9.140625" style="4"/>
    <col min="7676" max="7676" width="5.5703125" style="4" customWidth="1"/>
    <col min="7677" max="7678" width="9.140625" style="4"/>
    <col min="7679" max="7679" width="12.28515625" style="4" customWidth="1"/>
    <col min="7680" max="7685" width="9.140625" style="4"/>
    <col min="7686" max="7686" width="0" style="4" hidden="1" customWidth="1"/>
    <col min="7687" max="7931" width="9.140625" style="4"/>
    <col min="7932" max="7932" width="5.5703125" style="4" customWidth="1"/>
    <col min="7933" max="7934" width="9.140625" style="4"/>
    <col min="7935" max="7935" width="12.28515625" style="4" customWidth="1"/>
    <col min="7936" max="7941" width="9.140625" style="4"/>
    <col min="7942" max="7942" width="0" style="4" hidden="1" customWidth="1"/>
    <col min="7943" max="8187" width="9.140625" style="4"/>
    <col min="8188" max="8188" width="5.5703125" style="4" customWidth="1"/>
    <col min="8189" max="8190" width="9.140625" style="4"/>
    <col min="8191" max="8191" width="12.28515625" style="4" customWidth="1"/>
    <col min="8192" max="8197" width="9.140625" style="4"/>
    <col min="8198" max="8198" width="0" style="4" hidden="1" customWidth="1"/>
    <col min="8199" max="8443" width="9.140625" style="4"/>
    <col min="8444" max="8444" width="5.5703125" style="4" customWidth="1"/>
    <col min="8445" max="8446" width="9.140625" style="4"/>
    <col min="8447" max="8447" width="12.28515625" style="4" customWidth="1"/>
    <col min="8448" max="8453" width="9.140625" style="4"/>
    <col min="8454" max="8454" width="0" style="4" hidden="1" customWidth="1"/>
    <col min="8455" max="8699" width="9.140625" style="4"/>
    <col min="8700" max="8700" width="5.5703125" style="4" customWidth="1"/>
    <col min="8701" max="8702" width="9.140625" style="4"/>
    <col min="8703" max="8703" width="12.28515625" style="4" customWidth="1"/>
    <col min="8704" max="8709" width="9.140625" style="4"/>
    <col min="8710" max="8710" width="0" style="4" hidden="1" customWidth="1"/>
    <col min="8711" max="8955" width="9.140625" style="4"/>
    <col min="8956" max="8956" width="5.5703125" style="4" customWidth="1"/>
    <col min="8957" max="8958" width="9.140625" style="4"/>
    <col min="8959" max="8959" width="12.28515625" style="4" customWidth="1"/>
    <col min="8960" max="8965" width="9.140625" style="4"/>
    <col min="8966" max="8966" width="0" style="4" hidden="1" customWidth="1"/>
    <col min="8967" max="9211" width="9.140625" style="4"/>
    <col min="9212" max="9212" width="5.5703125" style="4" customWidth="1"/>
    <col min="9213" max="9214" width="9.140625" style="4"/>
    <col min="9215" max="9215" width="12.28515625" style="4" customWidth="1"/>
    <col min="9216" max="9221" width="9.140625" style="4"/>
    <col min="9222" max="9222" width="0" style="4" hidden="1" customWidth="1"/>
    <col min="9223" max="9467" width="9.140625" style="4"/>
    <col min="9468" max="9468" width="5.5703125" style="4" customWidth="1"/>
    <col min="9469" max="9470" width="9.140625" style="4"/>
    <col min="9471" max="9471" width="12.28515625" style="4" customWidth="1"/>
    <col min="9472" max="9477" width="9.140625" style="4"/>
    <col min="9478" max="9478" width="0" style="4" hidden="1" customWidth="1"/>
    <col min="9479" max="9723" width="9.140625" style="4"/>
    <col min="9724" max="9724" width="5.5703125" style="4" customWidth="1"/>
    <col min="9725" max="9726" width="9.140625" style="4"/>
    <col min="9727" max="9727" width="12.28515625" style="4" customWidth="1"/>
    <col min="9728" max="9733" width="9.140625" style="4"/>
    <col min="9734" max="9734" width="0" style="4" hidden="1" customWidth="1"/>
    <col min="9735" max="9979" width="9.140625" style="4"/>
    <col min="9980" max="9980" width="5.5703125" style="4" customWidth="1"/>
    <col min="9981" max="9982" width="9.140625" style="4"/>
    <col min="9983" max="9983" width="12.28515625" style="4" customWidth="1"/>
    <col min="9984" max="9989" width="9.140625" style="4"/>
    <col min="9990" max="9990" width="0" style="4" hidden="1" customWidth="1"/>
    <col min="9991" max="10235" width="9.140625" style="4"/>
    <col min="10236" max="10236" width="5.5703125" style="4" customWidth="1"/>
    <col min="10237" max="10238" width="9.140625" style="4"/>
    <col min="10239" max="10239" width="12.28515625" style="4" customWidth="1"/>
    <col min="10240" max="10245" width="9.140625" style="4"/>
    <col min="10246" max="10246" width="0" style="4" hidden="1" customWidth="1"/>
    <col min="10247" max="10491" width="9.140625" style="4"/>
    <col min="10492" max="10492" width="5.5703125" style="4" customWidth="1"/>
    <col min="10493" max="10494" width="9.140625" style="4"/>
    <col min="10495" max="10495" width="12.28515625" style="4" customWidth="1"/>
    <col min="10496" max="10501" width="9.140625" style="4"/>
    <col min="10502" max="10502" width="0" style="4" hidden="1" customWidth="1"/>
    <col min="10503" max="10747" width="9.140625" style="4"/>
    <col min="10748" max="10748" width="5.5703125" style="4" customWidth="1"/>
    <col min="10749" max="10750" width="9.140625" style="4"/>
    <col min="10751" max="10751" width="12.28515625" style="4" customWidth="1"/>
    <col min="10752" max="10757" width="9.140625" style="4"/>
    <col min="10758" max="10758" width="0" style="4" hidden="1" customWidth="1"/>
    <col min="10759" max="11003" width="9.140625" style="4"/>
    <col min="11004" max="11004" width="5.5703125" style="4" customWidth="1"/>
    <col min="11005" max="11006" width="9.140625" style="4"/>
    <col min="11007" max="11007" width="12.28515625" style="4" customWidth="1"/>
    <col min="11008" max="11013" width="9.140625" style="4"/>
    <col min="11014" max="11014" width="0" style="4" hidden="1" customWidth="1"/>
    <col min="11015" max="11259" width="9.140625" style="4"/>
    <col min="11260" max="11260" width="5.5703125" style="4" customWidth="1"/>
    <col min="11261" max="11262" width="9.140625" style="4"/>
    <col min="11263" max="11263" width="12.28515625" style="4" customWidth="1"/>
    <col min="11264" max="11269" width="9.140625" style="4"/>
    <col min="11270" max="11270" width="0" style="4" hidden="1" customWidth="1"/>
    <col min="11271" max="11515" width="9.140625" style="4"/>
    <col min="11516" max="11516" width="5.5703125" style="4" customWidth="1"/>
    <col min="11517" max="11518" width="9.140625" style="4"/>
    <col min="11519" max="11519" width="12.28515625" style="4" customWidth="1"/>
    <col min="11520" max="11525" width="9.140625" style="4"/>
    <col min="11526" max="11526" width="0" style="4" hidden="1" customWidth="1"/>
    <col min="11527" max="11771" width="9.140625" style="4"/>
    <col min="11772" max="11772" width="5.5703125" style="4" customWidth="1"/>
    <col min="11773" max="11774" width="9.140625" style="4"/>
    <col min="11775" max="11775" width="12.28515625" style="4" customWidth="1"/>
    <col min="11776" max="11781" width="9.140625" style="4"/>
    <col min="11782" max="11782" width="0" style="4" hidden="1" customWidth="1"/>
    <col min="11783" max="12027" width="9.140625" style="4"/>
    <col min="12028" max="12028" width="5.5703125" style="4" customWidth="1"/>
    <col min="12029" max="12030" width="9.140625" style="4"/>
    <col min="12031" max="12031" width="12.28515625" style="4" customWidth="1"/>
    <col min="12032" max="12037" width="9.140625" style="4"/>
    <col min="12038" max="12038" width="0" style="4" hidden="1" customWidth="1"/>
    <col min="12039" max="12283" width="9.140625" style="4"/>
    <col min="12284" max="12284" width="5.5703125" style="4" customWidth="1"/>
    <col min="12285" max="12286" width="9.140625" style="4"/>
    <col min="12287" max="12287" width="12.28515625" style="4" customWidth="1"/>
    <col min="12288" max="12293" width="9.140625" style="4"/>
    <col min="12294" max="12294" width="0" style="4" hidden="1" customWidth="1"/>
    <col min="12295" max="12539" width="9.140625" style="4"/>
    <col min="12540" max="12540" width="5.5703125" style="4" customWidth="1"/>
    <col min="12541" max="12542" width="9.140625" style="4"/>
    <col min="12543" max="12543" width="12.28515625" style="4" customWidth="1"/>
    <col min="12544" max="12549" width="9.140625" style="4"/>
    <col min="12550" max="12550" width="0" style="4" hidden="1" customWidth="1"/>
    <col min="12551" max="12795" width="9.140625" style="4"/>
    <col min="12796" max="12796" width="5.5703125" style="4" customWidth="1"/>
    <col min="12797" max="12798" width="9.140625" style="4"/>
    <col min="12799" max="12799" width="12.28515625" style="4" customWidth="1"/>
    <col min="12800" max="12805" width="9.140625" style="4"/>
    <col min="12806" max="12806" width="0" style="4" hidden="1" customWidth="1"/>
    <col min="12807" max="13051" width="9.140625" style="4"/>
    <col min="13052" max="13052" width="5.5703125" style="4" customWidth="1"/>
    <col min="13053" max="13054" width="9.140625" style="4"/>
    <col min="13055" max="13055" width="12.28515625" style="4" customWidth="1"/>
    <col min="13056" max="13061" width="9.140625" style="4"/>
    <col min="13062" max="13062" width="0" style="4" hidden="1" customWidth="1"/>
    <col min="13063" max="13307" width="9.140625" style="4"/>
    <col min="13308" max="13308" width="5.5703125" style="4" customWidth="1"/>
    <col min="13309" max="13310" width="9.140625" style="4"/>
    <col min="13311" max="13311" width="12.28515625" style="4" customWidth="1"/>
    <col min="13312" max="13317" width="9.140625" style="4"/>
    <col min="13318" max="13318" width="0" style="4" hidden="1" customWidth="1"/>
    <col min="13319" max="13563" width="9.140625" style="4"/>
    <col min="13564" max="13564" width="5.5703125" style="4" customWidth="1"/>
    <col min="13565" max="13566" width="9.140625" style="4"/>
    <col min="13567" max="13567" width="12.28515625" style="4" customWidth="1"/>
    <col min="13568" max="13573" width="9.140625" style="4"/>
    <col min="13574" max="13574" width="0" style="4" hidden="1" customWidth="1"/>
    <col min="13575" max="13819" width="9.140625" style="4"/>
    <col min="13820" max="13820" width="5.5703125" style="4" customWidth="1"/>
    <col min="13821" max="13822" width="9.140625" style="4"/>
    <col min="13823" max="13823" width="12.28515625" style="4" customWidth="1"/>
    <col min="13824" max="13829" width="9.140625" style="4"/>
    <col min="13830" max="13830" width="0" style="4" hidden="1" customWidth="1"/>
    <col min="13831" max="14075" width="9.140625" style="4"/>
    <col min="14076" max="14076" width="5.5703125" style="4" customWidth="1"/>
    <col min="14077" max="14078" width="9.140625" style="4"/>
    <col min="14079" max="14079" width="12.28515625" style="4" customWidth="1"/>
    <col min="14080" max="14085" width="9.140625" style="4"/>
    <col min="14086" max="14086" width="0" style="4" hidden="1" customWidth="1"/>
    <col min="14087" max="14331" width="9.140625" style="4"/>
    <col min="14332" max="14332" width="5.5703125" style="4" customWidth="1"/>
    <col min="14333" max="14334" width="9.140625" style="4"/>
    <col min="14335" max="14335" width="12.28515625" style="4" customWidth="1"/>
    <col min="14336" max="14341" width="9.140625" style="4"/>
    <col min="14342" max="14342" width="0" style="4" hidden="1" customWidth="1"/>
    <col min="14343" max="14587" width="9.140625" style="4"/>
    <col min="14588" max="14588" width="5.5703125" style="4" customWidth="1"/>
    <col min="14589" max="14590" width="9.140625" style="4"/>
    <col min="14591" max="14591" width="12.28515625" style="4" customWidth="1"/>
    <col min="14592" max="14597" width="9.140625" style="4"/>
    <col min="14598" max="14598" width="0" style="4" hidden="1" customWidth="1"/>
    <col min="14599" max="14843" width="9.140625" style="4"/>
    <col min="14844" max="14844" width="5.5703125" style="4" customWidth="1"/>
    <col min="14845" max="14846" width="9.140625" style="4"/>
    <col min="14847" max="14847" width="12.28515625" style="4" customWidth="1"/>
    <col min="14848" max="14853" width="9.140625" style="4"/>
    <col min="14854" max="14854" width="0" style="4" hidden="1" customWidth="1"/>
    <col min="14855" max="15099" width="9.140625" style="4"/>
    <col min="15100" max="15100" width="5.5703125" style="4" customWidth="1"/>
    <col min="15101" max="15102" width="9.140625" style="4"/>
    <col min="15103" max="15103" width="12.28515625" style="4" customWidth="1"/>
    <col min="15104" max="15109" width="9.140625" style="4"/>
    <col min="15110" max="15110" width="0" style="4" hidden="1" customWidth="1"/>
    <col min="15111" max="15355" width="9.140625" style="4"/>
    <col min="15356" max="15356" width="5.5703125" style="4" customWidth="1"/>
    <col min="15357" max="15358" width="9.140625" style="4"/>
    <col min="15359" max="15359" width="12.28515625" style="4" customWidth="1"/>
    <col min="15360" max="15365" width="9.140625" style="4"/>
    <col min="15366" max="15366" width="0" style="4" hidden="1" customWidth="1"/>
    <col min="15367" max="15611" width="9.140625" style="4"/>
    <col min="15612" max="15612" width="5.5703125" style="4" customWidth="1"/>
    <col min="15613" max="15614" width="9.140625" style="4"/>
    <col min="15615" max="15615" width="12.28515625" style="4" customWidth="1"/>
    <col min="15616" max="15621" width="9.140625" style="4"/>
    <col min="15622" max="15622" width="0" style="4" hidden="1" customWidth="1"/>
    <col min="15623" max="15867" width="9.140625" style="4"/>
    <col min="15868" max="15868" width="5.5703125" style="4" customWidth="1"/>
    <col min="15869" max="15870" width="9.140625" style="4"/>
    <col min="15871" max="15871" width="12.28515625" style="4" customWidth="1"/>
    <col min="15872" max="15877" width="9.140625" style="4"/>
    <col min="15878" max="15878" width="0" style="4" hidden="1" customWidth="1"/>
    <col min="15879" max="16123" width="9.140625" style="4"/>
    <col min="16124" max="16124" width="5.5703125" style="4" customWidth="1"/>
    <col min="16125" max="16126" width="9.140625" style="4"/>
    <col min="16127" max="16127" width="12.28515625" style="4" customWidth="1"/>
    <col min="16128" max="16133" width="9.140625" style="4"/>
    <col min="16134" max="16134" width="0" style="4" hidden="1" customWidth="1"/>
    <col min="16135" max="16384" width="9.140625" style="4"/>
  </cols>
  <sheetData>
    <row r="1" spans="1:18" s="1" customFormat="1" ht="15.75" customHeight="1" x14ac:dyDescent="0.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</row>
    <row r="2" spans="1:18" s="1" customFormat="1" ht="15.75" customHeight="1" x14ac:dyDescent="0.2">
      <c r="A2" s="8" t="s">
        <v>82</v>
      </c>
      <c r="B2" s="5"/>
      <c r="C2" s="6"/>
      <c r="D2" s="6"/>
      <c r="E2" s="6"/>
      <c r="F2" s="5"/>
      <c r="G2" s="9"/>
      <c r="H2" s="9"/>
      <c r="I2" s="6"/>
      <c r="J2" s="5"/>
      <c r="K2" s="5"/>
      <c r="L2" s="5"/>
      <c r="M2" s="5"/>
      <c r="N2" s="5"/>
      <c r="O2" s="5"/>
      <c r="P2" s="6"/>
    </row>
    <row r="3" spans="1:18" s="1" customFormat="1" ht="18" customHeight="1" x14ac:dyDescent="0.2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8" s="1" customFormat="1" ht="12" customHeight="1" x14ac:dyDescent="0.2">
      <c r="A4" s="33" t="s">
        <v>83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8" s="1" customFormat="1" ht="14.25" customHeight="1" x14ac:dyDescent="0.2">
      <c r="A5" s="33" t="s">
        <v>124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8" s="2" customFormat="1" ht="15.75" customHeight="1" x14ac:dyDescent="0.2">
      <c r="A6" s="34" t="s">
        <v>2</v>
      </c>
      <c r="B6" s="35" t="s">
        <v>3</v>
      </c>
      <c r="C6" s="35" t="s">
        <v>4</v>
      </c>
      <c r="D6" s="34" t="s">
        <v>5</v>
      </c>
      <c r="E6" s="34" t="s">
        <v>6</v>
      </c>
      <c r="F6" s="34" t="s">
        <v>7</v>
      </c>
      <c r="G6" s="34" t="s">
        <v>8</v>
      </c>
      <c r="H6" s="35" t="s">
        <v>9</v>
      </c>
      <c r="I6" s="35" t="s">
        <v>10</v>
      </c>
      <c r="J6" s="35" t="s">
        <v>11</v>
      </c>
      <c r="K6" s="37" t="s">
        <v>12</v>
      </c>
      <c r="L6" s="38" t="s">
        <v>13</v>
      </c>
      <c r="M6" s="36" t="s">
        <v>14</v>
      </c>
      <c r="N6" s="35" t="s">
        <v>15</v>
      </c>
      <c r="O6" s="35"/>
      <c r="P6" s="35" t="s">
        <v>16</v>
      </c>
    </row>
    <row r="7" spans="1:18" s="2" customFormat="1" ht="15.75" customHeight="1" x14ac:dyDescent="0.2">
      <c r="A7" s="34"/>
      <c r="B7" s="35"/>
      <c r="C7" s="35"/>
      <c r="D7" s="34"/>
      <c r="E7" s="34"/>
      <c r="F7" s="34"/>
      <c r="G7" s="34"/>
      <c r="H7" s="35"/>
      <c r="I7" s="35"/>
      <c r="J7" s="35"/>
      <c r="K7" s="37"/>
      <c r="L7" s="38"/>
      <c r="M7" s="36"/>
      <c r="N7" s="36" t="s">
        <v>17</v>
      </c>
      <c r="O7" s="34" t="s">
        <v>18</v>
      </c>
      <c r="P7" s="35"/>
    </row>
    <row r="8" spans="1:18" s="2" customFormat="1" ht="5.25" customHeight="1" x14ac:dyDescent="0.2">
      <c r="A8" s="34"/>
      <c r="B8" s="35"/>
      <c r="C8" s="35"/>
      <c r="D8" s="34"/>
      <c r="E8" s="34"/>
      <c r="F8" s="34"/>
      <c r="G8" s="34"/>
      <c r="H8" s="35"/>
      <c r="I8" s="35"/>
      <c r="J8" s="35"/>
      <c r="K8" s="37"/>
      <c r="L8" s="38"/>
      <c r="M8" s="36"/>
      <c r="N8" s="36"/>
      <c r="O8" s="34"/>
      <c r="P8" s="35"/>
    </row>
    <row r="9" spans="1:18" s="3" customFormat="1" ht="12" x14ac:dyDescent="0.2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/>
      <c r="L9" s="10">
        <v>11</v>
      </c>
      <c r="M9" s="10">
        <v>12</v>
      </c>
      <c r="N9" s="10">
        <v>13</v>
      </c>
      <c r="O9" s="10">
        <v>14</v>
      </c>
      <c r="P9" s="10">
        <v>15</v>
      </c>
    </row>
    <row r="10" spans="1:18" s="2" customFormat="1" ht="12" x14ac:dyDescent="0.2">
      <c r="A10" s="11">
        <v>1</v>
      </c>
      <c r="B10" s="23" t="s">
        <v>21</v>
      </c>
      <c r="C10" s="23" t="s">
        <v>22</v>
      </c>
      <c r="D10" s="24" t="s">
        <v>23</v>
      </c>
      <c r="E10" s="24">
        <v>1</v>
      </c>
      <c r="F10" s="23" t="s">
        <v>84</v>
      </c>
      <c r="G10" s="24" t="s">
        <v>24</v>
      </c>
      <c r="H10" s="25" t="s">
        <v>25</v>
      </c>
      <c r="I10" s="26">
        <v>5.43</v>
      </c>
      <c r="J10" s="27">
        <f>K10*I10</f>
        <v>96094.709999999992</v>
      </c>
      <c r="K10" s="28">
        <v>17697</v>
      </c>
      <c r="L10" s="29">
        <v>1</v>
      </c>
      <c r="M10" s="27">
        <f t="shared" ref="M10:M51" si="0">J10*L10</f>
        <v>96094.709999999992</v>
      </c>
      <c r="N10" s="27">
        <f>J10*L10*0.1</f>
        <v>9609.4709999999995</v>
      </c>
      <c r="O10" s="27">
        <f>K10*L10*0.3</f>
        <v>5309.0999999999995</v>
      </c>
      <c r="P10" s="30">
        <f>O10+N10+M10</f>
        <v>111013.28099999999</v>
      </c>
      <c r="Q10" s="31"/>
      <c r="R10" s="31"/>
    </row>
    <row r="11" spans="1:18" s="2" customFormat="1" ht="12" x14ac:dyDescent="0.2">
      <c r="A11" s="11">
        <v>2</v>
      </c>
      <c r="B11" s="23" t="s">
        <v>26</v>
      </c>
      <c r="C11" s="23" t="s">
        <v>27</v>
      </c>
      <c r="D11" s="24" t="s">
        <v>23</v>
      </c>
      <c r="E11" s="24" t="s">
        <v>28</v>
      </c>
      <c r="F11" s="23" t="s">
        <v>85</v>
      </c>
      <c r="G11" s="24" t="s">
        <v>29</v>
      </c>
      <c r="H11" s="25" t="s">
        <v>30</v>
      </c>
      <c r="I11" s="26">
        <v>4.75</v>
      </c>
      <c r="J11" s="27">
        <f t="shared" ref="J11:J51" si="1">K11*I11</f>
        <v>84060.75</v>
      </c>
      <c r="K11" s="28">
        <v>17697</v>
      </c>
      <c r="L11" s="29">
        <v>1</v>
      </c>
      <c r="M11" s="27">
        <f t="shared" si="0"/>
        <v>84060.75</v>
      </c>
      <c r="N11" s="27">
        <f>J11*L11*0.1</f>
        <v>8406.0750000000007</v>
      </c>
      <c r="O11" s="27">
        <f>K11*L11*0.4</f>
        <v>7078.8</v>
      </c>
      <c r="P11" s="30">
        <f t="shared" ref="P11:P52" si="2">O11+N11+M11</f>
        <v>99545.625</v>
      </c>
      <c r="Q11" s="31"/>
      <c r="R11" s="31"/>
    </row>
    <row r="12" spans="1:18" s="2" customFormat="1" ht="12" x14ac:dyDescent="0.2">
      <c r="A12" s="11">
        <v>3</v>
      </c>
      <c r="B12" s="23" t="s">
        <v>31</v>
      </c>
      <c r="C12" s="23" t="s">
        <v>27</v>
      </c>
      <c r="D12" s="24" t="s">
        <v>23</v>
      </c>
      <c r="E12" s="24" t="s">
        <v>28</v>
      </c>
      <c r="F12" s="23" t="s">
        <v>86</v>
      </c>
      <c r="G12" s="24" t="s">
        <v>29</v>
      </c>
      <c r="H12" s="25" t="s">
        <v>30</v>
      </c>
      <c r="I12" s="26">
        <v>4.75</v>
      </c>
      <c r="J12" s="27">
        <f t="shared" si="1"/>
        <v>84060.75</v>
      </c>
      <c r="K12" s="28">
        <v>17697</v>
      </c>
      <c r="L12" s="29">
        <v>1</v>
      </c>
      <c r="M12" s="27">
        <f t="shared" si="0"/>
        <v>84060.75</v>
      </c>
      <c r="N12" s="27">
        <f>J12*L12*0.1</f>
        <v>8406.0750000000007</v>
      </c>
      <c r="O12" s="27">
        <f>K12*L12*0.4</f>
        <v>7078.8</v>
      </c>
      <c r="P12" s="30">
        <f t="shared" si="2"/>
        <v>99545.625</v>
      </c>
      <c r="Q12" s="31"/>
      <c r="R12" s="31"/>
    </row>
    <row r="13" spans="1:18" s="2" customFormat="1" ht="12" x14ac:dyDescent="0.2">
      <c r="A13" s="11">
        <v>4</v>
      </c>
      <c r="B13" s="23" t="s">
        <v>32</v>
      </c>
      <c r="C13" s="23" t="s">
        <v>27</v>
      </c>
      <c r="D13" s="24" t="s">
        <v>23</v>
      </c>
      <c r="E13" s="24" t="s">
        <v>28</v>
      </c>
      <c r="F13" s="23" t="s">
        <v>87</v>
      </c>
      <c r="G13" s="24" t="s">
        <v>29</v>
      </c>
      <c r="H13" s="25" t="s">
        <v>30</v>
      </c>
      <c r="I13" s="26">
        <v>4.6900000000000004</v>
      </c>
      <c r="J13" s="27">
        <f t="shared" si="1"/>
        <v>82998.930000000008</v>
      </c>
      <c r="K13" s="28">
        <v>17697</v>
      </c>
      <c r="L13" s="29">
        <v>1</v>
      </c>
      <c r="M13" s="27">
        <f t="shared" si="0"/>
        <v>82998.930000000008</v>
      </c>
      <c r="N13" s="27">
        <f>J13*L13*0.1</f>
        <v>8299.8930000000018</v>
      </c>
      <c r="O13" s="27">
        <f>K13*L13*0.4</f>
        <v>7078.8</v>
      </c>
      <c r="P13" s="30">
        <f t="shared" si="2"/>
        <v>98377.623000000007</v>
      </c>
      <c r="Q13" s="31"/>
      <c r="R13" s="31"/>
    </row>
    <row r="14" spans="1:18" s="2" customFormat="1" ht="12" x14ac:dyDescent="0.2">
      <c r="A14" s="11">
        <v>5</v>
      </c>
      <c r="B14" s="23" t="s">
        <v>33</v>
      </c>
      <c r="C14" s="23" t="s">
        <v>27</v>
      </c>
      <c r="D14" s="24" t="s">
        <v>23</v>
      </c>
      <c r="E14" s="24" t="s">
        <v>28</v>
      </c>
      <c r="F14" s="23" t="s">
        <v>88</v>
      </c>
      <c r="G14" s="24" t="s">
        <v>29</v>
      </c>
      <c r="H14" s="25" t="s">
        <v>30</v>
      </c>
      <c r="I14" s="26">
        <v>4.62</v>
      </c>
      <c r="J14" s="27">
        <f t="shared" si="1"/>
        <v>81760.14</v>
      </c>
      <c r="K14" s="28">
        <v>17697</v>
      </c>
      <c r="L14" s="29">
        <v>1</v>
      </c>
      <c r="M14" s="27">
        <f t="shared" si="0"/>
        <v>81760.14</v>
      </c>
      <c r="N14" s="27">
        <f>J14*L14*0.1</f>
        <v>8176.0140000000001</v>
      </c>
      <c r="O14" s="27">
        <f>K14*L14*0.4</f>
        <v>7078.8</v>
      </c>
      <c r="P14" s="30">
        <f t="shared" si="2"/>
        <v>97014.953999999998</v>
      </c>
      <c r="Q14" s="31"/>
      <c r="R14" s="31"/>
    </row>
    <row r="15" spans="1:18" s="2" customFormat="1" ht="12" x14ac:dyDescent="0.2">
      <c r="A15" s="11">
        <v>6</v>
      </c>
      <c r="B15" s="23" t="s">
        <v>34</v>
      </c>
      <c r="C15" s="23" t="s">
        <v>35</v>
      </c>
      <c r="D15" s="24" t="s">
        <v>23</v>
      </c>
      <c r="E15" s="24" t="s">
        <v>28</v>
      </c>
      <c r="F15" s="23" t="s">
        <v>89</v>
      </c>
      <c r="G15" s="24" t="s">
        <v>36</v>
      </c>
      <c r="H15" s="25" t="s">
        <v>30</v>
      </c>
      <c r="I15" s="26">
        <v>5.08</v>
      </c>
      <c r="J15" s="27">
        <f t="shared" si="1"/>
        <v>89900.76</v>
      </c>
      <c r="K15" s="28">
        <v>17697</v>
      </c>
      <c r="L15" s="29">
        <v>1</v>
      </c>
      <c r="M15" s="27">
        <f t="shared" si="0"/>
        <v>89900.76</v>
      </c>
      <c r="N15" s="27">
        <v>8990</v>
      </c>
      <c r="O15" s="27">
        <v>7079</v>
      </c>
      <c r="P15" s="30">
        <f t="shared" si="2"/>
        <v>105969.76</v>
      </c>
      <c r="Q15" s="31"/>
      <c r="R15" s="31"/>
    </row>
    <row r="16" spans="1:18" s="2" customFormat="1" ht="12" x14ac:dyDescent="0.2">
      <c r="A16" s="11">
        <v>7</v>
      </c>
      <c r="B16" s="23" t="s">
        <v>37</v>
      </c>
      <c r="C16" s="23" t="s">
        <v>38</v>
      </c>
      <c r="D16" s="24" t="s">
        <v>23</v>
      </c>
      <c r="E16" s="24" t="s">
        <v>28</v>
      </c>
      <c r="F16" s="23" t="s">
        <v>92</v>
      </c>
      <c r="G16" s="24" t="s">
        <v>36</v>
      </c>
      <c r="H16" s="25" t="s">
        <v>30</v>
      </c>
      <c r="I16" s="26">
        <v>5.16</v>
      </c>
      <c r="J16" s="27">
        <f t="shared" si="1"/>
        <v>91316.52</v>
      </c>
      <c r="K16" s="28">
        <v>17697</v>
      </c>
      <c r="L16" s="29">
        <v>1</v>
      </c>
      <c r="M16" s="27">
        <f t="shared" si="0"/>
        <v>91316.52</v>
      </c>
      <c r="N16" s="27">
        <f>J16*L16*0.1</f>
        <v>9131.652</v>
      </c>
      <c r="O16" s="27"/>
      <c r="P16" s="30">
        <f t="shared" si="2"/>
        <v>100448.17200000001</v>
      </c>
      <c r="Q16" s="31"/>
      <c r="R16" s="31"/>
    </row>
    <row r="17" spans="1:18" s="2" customFormat="1" ht="12" x14ac:dyDescent="0.2">
      <c r="A17" s="11">
        <v>8</v>
      </c>
      <c r="B17" s="23" t="s">
        <v>40</v>
      </c>
      <c r="C17" s="23" t="s">
        <v>38</v>
      </c>
      <c r="D17" s="24" t="s">
        <v>23</v>
      </c>
      <c r="E17" s="24">
        <v>1</v>
      </c>
      <c r="F17" s="23" t="s">
        <v>93</v>
      </c>
      <c r="G17" s="24" t="s">
        <v>36</v>
      </c>
      <c r="H17" s="25" t="s">
        <v>39</v>
      </c>
      <c r="I17" s="26">
        <v>5.12</v>
      </c>
      <c r="J17" s="27">
        <f t="shared" si="1"/>
        <v>90608.639999999999</v>
      </c>
      <c r="K17" s="28">
        <v>17697</v>
      </c>
      <c r="L17" s="29">
        <v>0.5</v>
      </c>
      <c r="M17" s="27">
        <f t="shared" si="0"/>
        <v>45304.32</v>
      </c>
      <c r="N17" s="27">
        <f>J17*0.5*0.1</f>
        <v>4530.4319999999998</v>
      </c>
      <c r="O17" s="27"/>
      <c r="P17" s="30">
        <f t="shared" si="2"/>
        <v>49834.752</v>
      </c>
      <c r="Q17" s="31"/>
      <c r="R17" s="31"/>
    </row>
    <row r="18" spans="1:18" s="2" customFormat="1" ht="12" x14ac:dyDescent="0.2">
      <c r="A18" s="11">
        <v>9</v>
      </c>
      <c r="B18" s="23" t="s">
        <v>41</v>
      </c>
      <c r="C18" s="23" t="s">
        <v>42</v>
      </c>
      <c r="D18" s="24" t="s">
        <v>23</v>
      </c>
      <c r="E18" s="24">
        <v>2</v>
      </c>
      <c r="F18" s="23" t="s">
        <v>94</v>
      </c>
      <c r="G18" s="24" t="s">
        <v>36</v>
      </c>
      <c r="H18" s="25" t="s">
        <v>49</v>
      </c>
      <c r="I18" s="26">
        <v>4.74</v>
      </c>
      <c r="J18" s="27">
        <f t="shared" si="1"/>
        <v>83883.78</v>
      </c>
      <c r="K18" s="28">
        <v>17697</v>
      </c>
      <c r="L18" s="29">
        <v>1.5</v>
      </c>
      <c r="M18" s="27">
        <f t="shared" si="0"/>
        <v>125825.67</v>
      </c>
      <c r="N18" s="27">
        <f>J18*1.5*0.1</f>
        <v>12582.567000000001</v>
      </c>
      <c r="O18" s="27"/>
      <c r="P18" s="30">
        <f t="shared" si="2"/>
        <v>138408.23699999999</v>
      </c>
      <c r="Q18" s="31"/>
      <c r="R18" s="31"/>
    </row>
    <row r="19" spans="1:18" s="2" customFormat="1" ht="12" x14ac:dyDescent="0.2">
      <c r="A19" s="11">
        <v>10</v>
      </c>
      <c r="B19" s="23" t="s">
        <v>46</v>
      </c>
      <c r="C19" s="23" t="s">
        <v>47</v>
      </c>
      <c r="D19" s="24" t="s">
        <v>23</v>
      </c>
      <c r="E19" s="24">
        <v>2</v>
      </c>
      <c r="F19" s="23" t="s">
        <v>95</v>
      </c>
      <c r="G19" s="24" t="s">
        <v>36</v>
      </c>
      <c r="H19" s="25" t="s">
        <v>49</v>
      </c>
      <c r="I19" s="26">
        <v>4.66</v>
      </c>
      <c r="J19" s="27">
        <f t="shared" si="1"/>
        <v>82468.02</v>
      </c>
      <c r="K19" s="28">
        <v>17697</v>
      </c>
      <c r="L19" s="29">
        <v>1</v>
      </c>
      <c r="M19" s="27">
        <f t="shared" si="0"/>
        <v>82468.02</v>
      </c>
      <c r="N19" s="27">
        <f>J19*1*0.1</f>
        <v>8246.8020000000015</v>
      </c>
      <c r="O19" s="27"/>
      <c r="P19" s="30">
        <f t="shared" si="2"/>
        <v>90714.822</v>
      </c>
      <c r="Q19" s="31"/>
      <c r="R19" s="31"/>
    </row>
    <row r="20" spans="1:18" s="2" customFormat="1" ht="12" x14ac:dyDescent="0.2">
      <c r="A20" s="11">
        <v>11</v>
      </c>
      <c r="B20" s="23" t="s">
        <v>62</v>
      </c>
      <c r="C20" s="23" t="s">
        <v>35</v>
      </c>
      <c r="D20" s="24" t="s">
        <v>23</v>
      </c>
      <c r="E20" s="24" t="s">
        <v>43</v>
      </c>
      <c r="F20" s="23" t="s">
        <v>91</v>
      </c>
      <c r="G20" s="24" t="s">
        <v>36</v>
      </c>
      <c r="H20" s="25" t="s">
        <v>45</v>
      </c>
      <c r="I20" s="26">
        <v>4.0999999999999996</v>
      </c>
      <c r="J20" s="27">
        <f t="shared" si="1"/>
        <v>72557.7</v>
      </c>
      <c r="K20" s="28">
        <v>17697</v>
      </c>
      <c r="L20" s="29">
        <v>1</v>
      </c>
      <c r="M20" s="27">
        <f t="shared" si="0"/>
        <v>72557.7</v>
      </c>
      <c r="N20" s="27">
        <v>7256</v>
      </c>
      <c r="O20" s="27">
        <v>7079</v>
      </c>
      <c r="P20" s="30">
        <f t="shared" si="2"/>
        <v>86892.7</v>
      </c>
      <c r="Q20" s="31"/>
      <c r="R20" s="31"/>
    </row>
    <row r="21" spans="1:18" s="2" customFormat="1" ht="12" x14ac:dyDescent="0.2">
      <c r="A21" s="11">
        <v>12</v>
      </c>
      <c r="B21" s="23" t="s">
        <v>48</v>
      </c>
      <c r="C21" s="23" t="s">
        <v>35</v>
      </c>
      <c r="D21" s="24" t="s">
        <v>23</v>
      </c>
      <c r="E21" s="24">
        <v>1</v>
      </c>
      <c r="F21" s="23" t="s">
        <v>90</v>
      </c>
      <c r="G21" s="24" t="s">
        <v>36</v>
      </c>
      <c r="H21" s="25" t="s">
        <v>39</v>
      </c>
      <c r="I21" s="26">
        <v>5.12</v>
      </c>
      <c r="J21" s="27">
        <f t="shared" si="1"/>
        <v>90608.639999999999</v>
      </c>
      <c r="K21" s="28">
        <v>17697</v>
      </c>
      <c r="L21" s="29">
        <v>1</v>
      </c>
      <c r="M21" s="27">
        <f t="shared" si="0"/>
        <v>90608.639999999999</v>
      </c>
      <c r="N21" s="27">
        <v>9061</v>
      </c>
      <c r="O21" s="27">
        <v>7079</v>
      </c>
      <c r="P21" s="30">
        <f t="shared" si="2"/>
        <v>106748.64</v>
      </c>
      <c r="Q21" s="31"/>
      <c r="R21" s="31"/>
    </row>
    <row r="22" spans="1:18" s="2" customFormat="1" ht="12" x14ac:dyDescent="0.2">
      <c r="A22" s="11">
        <v>13</v>
      </c>
      <c r="B22" s="23" t="s">
        <v>50</v>
      </c>
      <c r="C22" s="23" t="s">
        <v>27</v>
      </c>
      <c r="D22" s="24" t="s">
        <v>23</v>
      </c>
      <c r="E22" s="24">
        <v>1</v>
      </c>
      <c r="F22" s="23" t="s">
        <v>44</v>
      </c>
      <c r="G22" s="24" t="s">
        <v>29</v>
      </c>
      <c r="H22" s="25" t="s">
        <v>39</v>
      </c>
      <c r="I22" s="26">
        <v>4.16</v>
      </c>
      <c r="J22" s="27">
        <f t="shared" si="1"/>
        <v>73619.520000000004</v>
      </c>
      <c r="K22" s="28">
        <v>17697</v>
      </c>
      <c r="L22" s="29">
        <v>1</v>
      </c>
      <c r="M22" s="27">
        <f t="shared" si="0"/>
        <v>73619.520000000004</v>
      </c>
      <c r="N22" s="27">
        <f>J22*1*0.1</f>
        <v>7361.9520000000011</v>
      </c>
      <c r="O22" s="27">
        <f>K22*0.4</f>
        <v>7078.8</v>
      </c>
      <c r="P22" s="30">
        <f t="shared" si="2"/>
        <v>88060.271999999997</v>
      </c>
      <c r="Q22" s="31"/>
      <c r="R22" s="31"/>
    </row>
    <row r="23" spans="1:18" s="2" customFormat="1" ht="12" x14ac:dyDescent="0.2">
      <c r="A23" s="11">
        <v>14</v>
      </c>
      <c r="B23" s="23" t="s">
        <v>96</v>
      </c>
      <c r="C23" s="23" t="s">
        <v>51</v>
      </c>
      <c r="D23" s="24" t="s">
        <v>55</v>
      </c>
      <c r="E23" s="24">
        <v>1</v>
      </c>
      <c r="F23" s="23" t="s">
        <v>97</v>
      </c>
      <c r="G23" s="24" t="s">
        <v>56</v>
      </c>
      <c r="H23" s="25" t="s">
        <v>39</v>
      </c>
      <c r="I23" s="26">
        <v>4.3899999999999997</v>
      </c>
      <c r="J23" s="27">
        <f t="shared" si="1"/>
        <v>77689.829999999987</v>
      </c>
      <c r="K23" s="28">
        <v>17697</v>
      </c>
      <c r="L23" s="29">
        <v>1</v>
      </c>
      <c r="M23" s="27">
        <f t="shared" si="0"/>
        <v>77689.829999999987</v>
      </c>
      <c r="N23" s="27">
        <f>J23*L23*0.1</f>
        <v>7768.9829999999993</v>
      </c>
      <c r="O23" s="27"/>
      <c r="P23" s="30">
        <f t="shared" si="2"/>
        <v>85458.81299999998</v>
      </c>
      <c r="Q23" s="31"/>
      <c r="R23" s="31"/>
    </row>
    <row r="24" spans="1:18" s="2" customFormat="1" ht="12" x14ac:dyDescent="0.2">
      <c r="A24" s="11">
        <v>15</v>
      </c>
      <c r="B24" s="23" t="s">
        <v>37</v>
      </c>
      <c r="C24" s="23" t="s">
        <v>51</v>
      </c>
      <c r="D24" s="24" t="s">
        <v>23</v>
      </c>
      <c r="E24" s="24" t="s">
        <v>28</v>
      </c>
      <c r="F24" s="23" t="s">
        <v>92</v>
      </c>
      <c r="G24" s="24" t="s">
        <v>29</v>
      </c>
      <c r="H24" s="25" t="s">
        <v>30</v>
      </c>
      <c r="I24" s="26">
        <v>4.55</v>
      </c>
      <c r="J24" s="27">
        <f t="shared" si="1"/>
        <v>80521.349999999991</v>
      </c>
      <c r="K24" s="28">
        <v>17697</v>
      </c>
      <c r="L24" s="29">
        <v>0.5</v>
      </c>
      <c r="M24" s="27">
        <f t="shared" si="0"/>
        <v>40260.674999999996</v>
      </c>
      <c r="N24" s="27">
        <v>4026</v>
      </c>
      <c r="O24" s="27"/>
      <c r="P24" s="30">
        <f t="shared" si="2"/>
        <v>44286.674999999996</v>
      </c>
      <c r="Q24" s="31"/>
      <c r="R24" s="31"/>
    </row>
    <row r="25" spans="1:18" s="2" customFormat="1" ht="12" x14ac:dyDescent="0.2">
      <c r="A25" s="11">
        <v>16</v>
      </c>
      <c r="B25" s="23" t="s">
        <v>98</v>
      </c>
      <c r="C25" s="23" t="s">
        <v>51</v>
      </c>
      <c r="D25" s="24" t="s">
        <v>23</v>
      </c>
      <c r="E25" s="24" t="s">
        <v>28</v>
      </c>
      <c r="F25" s="23" t="s">
        <v>99</v>
      </c>
      <c r="G25" s="24" t="s">
        <v>29</v>
      </c>
      <c r="H25" s="25" t="s">
        <v>30</v>
      </c>
      <c r="I25" s="26">
        <v>4.6900000000000004</v>
      </c>
      <c r="J25" s="27">
        <f t="shared" si="1"/>
        <v>82998.930000000008</v>
      </c>
      <c r="K25" s="28">
        <v>17697</v>
      </c>
      <c r="L25" s="29">
        <v>0.5</v>
      </c>
      <c r="M25" s="27">
        <f t="shared" si="0"/>
        <v>41499.465000000004</v>
      </c>
      <c r="N25" s="27">
        <f>J25*L25*0.1</f>
        <v>4149.9465000000009</v>
      </c>
      <c r="O25" s="27"/>
      <c r="P25" s="30">
        <f t="shared" si="2"/>
        <v>45649.411500000002</v>
      </c>
      <c r="Q25" s="31"/>
      <c r="R25" s="31"/>
    </row>
    <row r="26" spans="1:18" s="2" customFormat="1" ht="12" x14ac:dyDescent="0.2">
      <c r="A26" s="11">
        <v>17</v>
      </c>
      <c r="B26" s="23" t="s">
        <v>53</v>
      </c>
      <c r="C26" s="23" t="s">
        <v>54</v>
      </c>
      <c r="D26" s="24" t="s">
        <v>55</v>
      </c>
      <c r="E26" s="24" t="s">
        <v>28</v>
      </c>
      <c r="F26" s="23" t="s">
        <v>100</v>
      </c>
      <c r="G26" s="24" t="s">
        <v>56</v>
      </c>
      <c r="H26" s="25" t="s">
        <v>30</v>
      </c>
      <c r="I26" s="26">
        <v>4.5199999999999996</v>
      </c>
      <c r="J26" s="27">
        <f t="shared" si="1"/>
        <v>79990.439999999988</v>
      </c>
      <c r="K26" s="28">
        <v>17697</v>
      </c>
      <c r="L26" s="29">
        <v>1.5</v>
      </c>
      <c r="M26" s="27">
        <f t="shared" si="0"/>
        <v>119985.65999999997</v>
      </c>
      <c r="N26" s="27">
        <f>J26*1.5*0.1</f>
        <v>11998.565999999999</v>
      </c>
      <c r="O26" s="27"/>
      <c r="P26" s="30">
        <f t="shared" si="2"/>
        <v>131984.22599999997</v>
      </c>
      <c r="Q26" s="31"/>
      <c r="R26" s="31"/>
    </row>
    <row r="27" spans="1:18" s="2" customFormat="1" ht="12" x14ac:dyDescent="0.2">
      <c r="A27" s="11">
        <v>18</v>
      </c>
      <c r="B27" s="23" t="s">
        <v>101</v>
      </c>
      <c r="C27" s="23" t="s">
        <v>54</v>
      </c>
      <c r="D27" s="24" t="s">
        <v>23</v>
      </c>
      <c r="E27" s="24" t="s">
        <v>28</v>
      </c>
      <c r="F27" s="23" t="s">
        <v>102</v>
      </c>
      <c r="G27" s="24" t="s">
        <v>29</v>
      </c>
      <c r="H27" s="25" t="s">
        <v>30</v>
      </c>
      <c r="I27" s="26">
        <v>4.75</v>
      </c>
      <c r="J27" s="27">
        <f t="shared" si="1"/>
        <v>84060.75</v>
      </c>
      <c r="K27" s="28">
        <v>17697</v>
      </c>
      <c r="L27" s="29">
        <v>1.5</v>
      </c>
      <c r="M27" s="27">
        <f t="shared" si="0"/>
        <v>126091.125</v>
      </c>
      <c r="N27" s="27">
        <f t="shared" ref="N27:N51" si="3">J27*L27*0.1</f>
        <v>12609.112500000001</v>
      </c>
      <c r="O27" s="27"/>
      <c r="P27" s="30">
        <f t="shared" si="2"/>
        <v>138700.23749999999</v>
      </c>
      <c r="Q27" s="31"/>
      <c r="R27" s="31"/>
    </row>
    <row r="28" spans="1:18" s="2" customFormat="1" ht="12" x14ac:dyDescent="0.2">
      <c r="A28" s="11">
        <v>19</v>
      </c>
      <c r="B28" s="23" t="s">
        <v>57</v>
      </c>
      <c r="C28" s="23" t="s">
        <v>58</v>
      </c>
      <c r="D28" s="24" t="s">
        <v>23</v>
      </c>
      <c r="E28" s="24" t="s">
        <v>28</v>
      </c>
      <c r="F28" s="23" t="s">
        <v>105</v>
      </c>
      <c r="G28" s="24" t="s">
        <v>29</v>
      </c>
      <c r="H28" s="25" t="s">
        <v>30</v>
      </c>
      <c r="I28" s="26">
        <v>4.75</v>
      </c>
      <c r="J28" s="27">
        <f t="shared" si="1"/>
        <v>84060.75</v>
      </c>
      <c r="K28" s="28">
        <v>17697</v>
      </c>
      <c r="L28" s="29">
        <v>1.25</v>
      </c>
      <c r="M28" s="27">
        <f t="shared" si="0"/>
        <v>105075.9375</v>
      </c>
      <c r="N28" s="27">
        <f t="shared" si="3"/>
        <v>10507.59375</v>
      </c>
      <c r="O28" s="27">
        <f>K28*L28*0.4</f>
        <v>8848.5</v>
      </c>
      <c r="P28" s="30">
        <f t="shared" si="2"/>
        <v>124432.03125</v>
      </c>
      <c r="Q28" s="31"/>
      <c r="R28" s="31"/>
    </row>
    <row r="29" spans="1:18" s="2" customFormat="1" ht="12" x14ac:dyDescent="0.2">
      <c r="A29" s="11">
        <v>20</v>
      </c>
      <c r="B29" s="23" t="s">
        <v>59</v>
      </c>
      <c r="C29" s="23" t="s">
        <v>58</v>
      </c>
      <c r="D29" s="24" t="s">
        <v>23</v>
      </c>
      <c r="E29" s="24" t="s">
        <v>28</v>
      </c>
      <c r="F29" s="23" t="s">
        <v>120</v>
      </c>
      <c r="G29" s="24" t="s">
        <v>29</v>
      </c>
      <c r="H29" s="25" t="s">
        <v>30</v>
      </c>
      <c r="I29" s="26">
        <v>4.75</v>
      </c>
      <c r="J29" s="27">
        <f t="shared" si="1"/>
        <v>84060.75</v>
      </c>
      <c r="K29" s="28">
        <v>17697</v>
      </c>
      <c r="L29" s="29">
        <v>1.25</v>
      </c>
      <c r="M29" s="27">
        <f t="shared" si="0"/>
        <v>105075.9375</v>
      </c>
      <c r="N29" s="27">
        <f t="shared" si="3"/>
        <v>10507.59375</v>
      </c>
      <c r="O29" s="27">
        <f>K29*L29*0.4</f>
        <v>8848.5</v>
      </c>
      <c r="P29" s="30">
        <f t="shared" si="2"/>
        <v>124432.03125</v>
      </c>
      <c r="Q29" s="31"/>
      <c r="R29" s="31"/>
    </row>
    <row r="30" spans="1:18" s="2" customFormat="1" ht="12" x14ac:dyDescent="0.2">
      <c r="A30" s="11">
        <v>21</v>
      </c>
      <c r="B30" s="23" t="s">
        <v>60</v>
      </c>
      <c r="C30" s="23" t="s">
        <v>58</v>
      </c>
      <c r="D30" s="24" t="s">
        <v>23</v>
      </c>
      <c r="E30" s="24" t="s">
        <v>28</v>
      </c>
      <c r="F30" s="23" t="s">
        <v>61</v>
      </c>
      <c r="G30" s="24" t="s">
        <v>29</v>
      </c>
      <c r="H30" s="25" t="s">
        <v>30</v>
      </c>
      <c r="I30" s="26">
        <v>4.75</v>
      </c>
      <c r="J30" s="27">
        <f t="shared" si="1"/>
        <v>84060.75</v>
      </c>
      <c r="K30" s="28">
        <v>17697</v>
      </c>
      <c r="L30" s="29">
        <v>1.25</v>
      </c>
      <c r="M30" s="27">
        <f t="shared" si="0"/>
        <v>105075.9375</v>
      </c>
      <c r="N30" s="27">
        <f t="shared" si="3"/>
        <v>10507.59375</v>
      </c>
      <c r="O30" s="27"/>
      <c r="P30" s="30">
        <f t="shared" si="2"/>
        <v>115583.53125</v>
      </c>
      <c r="Q30" s="31"/>
      <c r="R30" s="31"/>
    </row>
    <row r="31" spans="1:18" s="2" customFormat="1" ht="12" x14ac:dyDescent="0.2">
      <c r="A31" s="11">
        <v>22</v>
      </c>
      <c r="B31" s="23" t="s">
        <v>116</v>
      </c>
      <c r="C31" s="23" t="s">
        <v>58</v>
      </c>
      <c r="D31" s="24" t="s">
        <v>55</v>
      </c>
      <c r="E31" s="24" t="s">
        <v>28</v>
      </c>
      <c r="F31" s="23" t="s">
        <v>117</v>
      </c>
      <c r="G31" s="24" t="s">
        <v>56</v>
      </c>
      <c r="H31" s="25" t="s">
        <v>30</v>
      </c>
      <c r="I31" s="26">
        <v>4.5199999999999996</v>
      </c>
      <c r="J31" s="27">
        <f t="shared" si="1"/>
        <v>79990.439999999988</v>
      </c>
      <c r="K31" s="28">
        <v>17697</v>
      </c>
      <c r="L31" s="29">
        <v>1.25</v>
      </c>
      <c r="M31" s="27">
        <f t="shared" si="0"/>
        <v>99988.049999999988</v>
      </c>
      <c r="N31" s="27">
        <f t="shared" si="3"/>
        <v>9998.8050000000003</v>
      </c>
      <c r="O31" s="27">
        <f t="shared" ref="O31:O41" si="4">K31*L31*0.4</f>
        <v>8848.5</v>
      </c>
      <c r="P31" s="30">
        <f t="shared" si="2"/>
        <v>118835.35499999998</v>
      </c>
      <c r="Q31" s="31"/>
      <c r="R31" s="31"/>
    </row>
    <row r="32" spans="1:18" s="2" customFormat="1" ht="12" x14ac:dyDescent="0.2">
      <c r="A32" s="11">
        <v>23</v>
      </c>
      <c r="B32" s="23" t="s">
        <v>63</v>
      </c>
      <c r="C32" s="23" t="s">
        <v>58</v>
      </c>
      <c r="D32" s="24" t="s">
        <v>23</v>
      </c>
      <c r="E32" s="24" t="s">
        <v>28</v>
      </c>
      <c r="F32" s="23" t="s">
        <v>115</v>
      </c>
      <c r="G32" s="24" t="s">
        <v>29</v>
      </c>
      <c r="H32" s="25" t="s">
        <v>30</v>
      </c>
      <c r="I32" s="26">
        <v>4.75</v>
      </c>
      <c r="J32" s="27">
        <f t="shared" si="1"/>
        <v>84060.75</v>
      </c>
      <c r="K32" s="28">
        <v>17697</v>
      </c>
      <c r="L32" s="29">
        <v>1.25</v>
      </c>
      <c r="M32" s="27">
        <f t="shared" si="0"/>
        <v>105075.9375</v>
      </c>
      <c r="N32" s="27">
        <f t="shared" si="3"/>
        <v>10507.59375</v>
      </c>
      <c r="O32" s="27">
        <f t="shared" si="4"/>
        <v>8848.5</v>
      </c>
      <c r="P32" s="30">
        <f t="shared" si="2"/>
        <v>124432.03125</v>
      </c>
      <c r="Q32" s="31"/>
      <c r="R32" s="31"/>
    </row>
    <row r="33" spans="1:18" s="2" customFormat="1" ht="12" x14ac:dyDescent="0.2">
      <c r="A33" s="11">
        <v>24</v>
      </c>
      <c r="B33" s="23" t="s">
        <v>64</v>
      </c>
      <c r="C33" s="23" t="s">
        <v>58</v>
      </c>
      <c r="D33" s="24" t="s">
        <v>23</v>
      </c>
      <c r="E33" s="24" t="s">
        <v>28</v>
      </c>
      <c r="F33" s="23" t="s">
        <v>86</v>
      </c>
      <c r="G33" s="24" t="s">
        <v>29</v>
      </c>
      <c r="H33" s="25" t="s">
        <v>30</v>
      </c>
      <c r="I33" s="26">
        <v>4.75</v>
      </c>
      <c r="J33" s="27">
        <f t="shared" si="1"/>
        <v>84060.75</v>
      </c>
      <c r="K33" s="28">
        <v>17697</v>
      </c>
      <c r="L33" s="29">
        <v>1.25</v>
      </c>
      <c r="M33" s="27">
        <f t="shared" si="0"/>
        <v>105075.9375</v>
      </c>
      <c r="N33" s="27">
        <f t="shared" si="3"/>
        <v>10507.59375</v>
      </c>
      <c r="O33" s="27">
        <f t="shared" si="4"/>
        <v>8848.5</v>
      </c>
      <c r="P33" s="30">
        <f t="shared" si="2"/>
        <v>124432.03125</v>
      </c>
      <c r="Q33" s="31"/>
      <c r="R33" s="31"/>
    </row>
    <row r="34" spans="1:18" s="2" customFormat="1" ht="12" x14ac:dyDescent="0.2">
      <c r="A34" s="11">
        <v>25</v>
      </c>
      <c r="B34" s="23" t="s">
        <v>65</v>
      </c>
      <c r="C34" s="23" t="s">
        <v>58</v>
      </c>
      <c r="D34" s="24" t="s">
        <v>23</v>
      </c>
      <c r="E34" s="24" t="s">
        <v>28</v>
      </c>
      <c r="F34" s="23" t="s">
        <v>123</v>
      </c>
      <c r="G34" s="24" t="s">
        <v>29</v>
      </c>
      <c r="H34" s="25" t="s">
        <v>30</v>
      </c>
      <c r="I34" s="26">
        <v>4.55</v>
      </c>
      <c r="J34" s="27">
        <f t="shared" si="1"/>
        <v>80521.349999999991</v>
      </c>
      <c r="K34" s="28">
        <v>17697</v>
      </c>
      <c r="L34" s="29">
        <v>1.25</v>
      </c>
      <c r="M34" s="27">
        <f t="shared" si="0"/>
        <v>100651.68749999999</v>
      </c>
      <c r="N34" s="27">
        <f t="shared" si="3"/>
        <v>10065.168749999999</v>
      </c>
      <c r="O34" s="27">
        <f t="shared" si="4"/>
        <v>8848.5</v>
      </c>
      <c r="P34" s="30">
        <f t="shared" si="2"/>
        <v>119565.35624999998</v>
      </c>
      <c r="Q34" s="31"/>
      <c r="R34" s="31"/>
    </row>
    <row r="35" spans="1:18" s="2" customFormat="1" ht="12" x14ac:dyDescent="0.2">
      <c r="A35" s="11">
        <v>26</v>
      </c>
      <c r="B35" s="23" t="s">
        <v>67</v>
      </c>
      <c r="C35" s="23" t="s">
        <v>58</v>
      </c>
      <c r="D35" s="24" t="s">
        <v>23</v>
      </c>
      <c r="E35" s="24" t="s">
        <v>28</v>
      </c>
      <c r="F35" s="23" t="s">
        <v>66</v>
      </c>
      <c r="G35" s="24" t="s">
        <v>29</v>
      </c>
      <c r="H35" s="25" t="s">
        <v>30</v>
      </c>
      <c r="I35" s="26">
        <v>4.55</v>
      </c>
      <c r="J35" s="27">
        <f t="shared" si="1"/>
        <v>80521.349999999991</v>
      </c>
      <c r="K35" s="28">
        <v>17697</v>
      </c>
      <c r="L35" s="29">
        <v>1.25</v>
      </c>
      <c r="M35" s="27">
        <f t="shared" si="0"/>
        <v>100651.68749999999</v>
      </c>
      <c r="N35" s="27">
        <f t="shared" si="3"/>
        <v>10065.168749999999</v>
      </c>
      <c r="O35" s="27">
        <f t="shared" si="4"/>
        <v>8848.5</v>
      </c>
      <c r="P35" s="30">
        <f t="shared" si="2"/>
        <v>119565.35624999998</v>
      </c>
      <c r="Q35" s="31"/>
      <c r="R35" s="31"/>
    </row>
    <row r="36" spans="1:18" s="2" customFormat="1" ht="12" x14ac:dyDescent="0.2">
      <c r="A36" s="11">
        <v>27</v>
      </c>
      <c r="B36" s="23" t="s">
        <v>126</v>
      </c>
      <c r="C36" s="23" t="s">
        <v>58</v>
      </c>
      <c r="D36" s="24" t="s">
        <v>23</v>
      </c>
      <c r="E36" s="24" t="s">
        <v>28</v>
      </c>
      <c r="F36" s="23" t="s">
        <v>86</v>
      </c>
      <c r="G36" s="24" t="s">
        <v>29</v>
      </c>
      <c r="H36" s="25" t="s">
        <v>30</v>
      </c>
      <c r="I36" s="26">
        <v>4.75</v>
      </c>
      <c r="J36" s="27">
        <f t="shared" si="1"/>
        <v>84060.75</v>
      </c>
      <c r="K36" s="28">
        <v>17697</v>
      </c>
      <c r="L36" s="29">
        <v>1.25</v>
      </c>
      <c r="M36" s="27">
        <f t="shared" si="0"/>
        <v>105075.9375</v>
      </c>
      <c r="N36" s="27">
        <f t="shared" si="3"/>
        <v>10507.59375</v>
      </c>
      <c r="O36" s="27">
        <f t="shared" si="4"/>
        <v>8848.5</v>
      </c>
      <c r="P36" s="30">
        <f t="shared" si="2"/>
        <v>124432.03125</v>
      </c>
      <c r="Q36" s="31"/>
      <c r="R36" s="31"/>
    </row>
    <row r="37" spans="1:18" s="2" customFormat="1" ht="12" x14ac:dyDescent="0.2">
      <c r="A37" s="32">
        <v>28</v>
      </c>
      <c r="B37" s="23" t="s">
        <v>108</v>
      </c>
      <c r="C37" s="23" t="s">
        <v>58</v>
      </c>
      <c r="D37" s="24" t="s">
        <v>55</v>
      </c>
      <c r="E37" s="24" t="s">
        <v>43</v>
      </c>
      <c r="F37" s="23" t="s">
        <v>91</v>
      </c>
      <c r="G37" s="24" t="s">
        <v>56</v>
      </c>
      <c r="H37" s="25" t="s">
        <v>45</v>
      </c>
      <c r="I37" s="26">
        <v>3.32</v>
      </c>
      <c r="J37" s="27">
        <f t="shared" si="1"/>
        <v>58754.039999999994</v>
      </c>
      <c r="K37" s="28">
        <v>17697</v>
      </c>
      <c r="L37" s="29">
        <v>1.25</v>
      </c>
      <c r="M37" s="27">
        <f t="shared" si="0"/>
        <v>73442.549999999988</v>
      </c>
      <c r="N37" s="27">
        <f t="shared" si="3"/>
        <v>7344.2549999999992</v>
      </c>
      <c r="O37" s="27">
        <f t="shared" si="4"/>
        <v>8848.5</v>
      </c>
      <c r="P37" s="30">
        <f t="shared" si="2"/>
        <v>89635.304999999993</v>
      </c>
      <c r="Q37" s="31"/>
      <c r="R37" s="31"/>
    </row>
    <row r="38" spans="1:18" s="2" customFormat="1" ht="12" x14ac:dyDescent="0.2">
      <c r="A38" s="11">
        <v>29</v>
      </c>
      <c r="B38" s="23" t="s">
        <v>40</v>
      </c>
      <c r="C38" s="23" t="s">
        <v>58</v>
      </c>
      <c r="D38" s="24" t="s">
        <v>23</v>
      </c>
      <c r="E38" s="24">
        <v>1</v>
      </c>
      <c r="F38" s="23" t="s">
        <v>93</v>
      </c>
      <c r="G38" s="24" t="s">
        <v>29</v>
      </c>
      <c r="H38" s="25" t="s">
        <v>39</v>
      </c>
      <c r="I38" s="26">
        <v>4.4400000000000004</v>
      </c>
      <c r="J38" s="27">
        <f t="shared" si="1"/>
        <v>78574.680000000008</v>
      </c>
      <c r="K38" s="28">
        <v>17697</v>
      </c>
      <c r="L38" s="29">
        <v>1.25</v>
      </c>
      <c r="M38" s="27">
        <f t="shared" si="0"/>
        <v>98218.35</v>
      </c>
      <c r="N38" s="27">
        <f t="shared" si="3"/>
        <v>9821.8350000000009</v>
      </c>
      <c r="O38" s="27">
        <f t="shared" si="4"/>
        <v>8848.5</v>
      </c>
      <c r="P38" s="30">
        <f t="shared" si="2"/>
        <v>116888.685</v>
      </c>
      <c r="Q38" s="31"/>
      <c r="R38" s="31"/>
    </row>
    <row r="39" spans="1:18" s="2" customFormat="1" ht="12" x14ac:dyDescent="0.2">
      <c r="A39" s="11">
        <v>30</v>
      </c>
      <c r="B39" s="23" t="s">
        <v>68</v>
      </c>
      <c r="C39" s="23" t="s">
        <v>58</v>
      </c>
      <c r="D39" s="24" t="s">
        <v>23</v>
      </c>
      <c r="E39" s="24">
        <v>1</v>
      </c>
      <c r="F39" s="23" t="s">
        <v>113</v>
      </c>
      <c r="G39" s="24" t="s">
        <v>29</v>
      </c>
      <c r="H39" s="25" t="s">
        <v>39</v>
      </c>
      <c r="I39" s="26">
        <v>4.16</v>
      </c>
      <c r="J39" s="27">
        <f t="shared" si="1"/>
        <v>73619.520000000004</v>
      </c>
      <c r="K39" s="28">
        <v>17697</v>
      </c>
      <c r="L39" s="29">
        <v>1.25</v>
      </c>
      <c r="M39" s="27">
        <f t="shared" si="0"/>
        <v>92024.400000000009</v>
      </c>
      <c r="N39" s="27">
        <f t="shared" si="3"/>
        <v>9202.44</v>
      </c>
      <c r="O39" s="27">
        <f t="shared" si="4"/>
        <v>8848.5</v>
      </c>
      <c r="P39" s="30">
        <f t="shared" si="2"/>
        <v>110075.34000000001</v>
      </c>
      <c r="Q39" s="31"/>
      <c r="R39" s="31"/>
    </row>
    <row r="40" spans="1:18" s="2" customFormat="1" ht="12" x14ac:dyDescent="0.2">
      <c r="A40" s="11">
        <v>31</v>
      </c>
      <c r="B40" s="23" t="s">
        <v>69</v>
      </c>
      <c r="C40" s="23" t="s">
        <v>58</v>
      </c>
      <c r="D40" s="24" t="s">
        <v>23</v>
      </c>
      <c r="E40" s="24">
        <v>2</v>
      </c>
      <c r="F40" s="23" t="s">
        <v>110</v>
      </c>
      <c r="G40" s="24" t="s">
        <v>29</v>
      </c>
      <c r="H40" s="25" t="s">
        <v>49</v>
      </c>
      <c r="I40" s="26">
        <v>4.21</v>
      </c>
      <c r="J40" s="27">
        <f t="shared" si="1"/>
        <v>74504.37</v>
      </c>
      <c r="K40" s="28">
        <v>17697</v>
      </c>
      <c r="L40" s="29">
        <v>1.25</v>
      </c>
      <c r="M40" s="27">
        <f t="shared" si="0"/>
        <v>93130.462499999994</v>
      </c>
      <c r="N40" s="27">
        <f t="shared" si="3"/>
        <v>9313.0462499999994</v>
      </c>
      <c r="O40" s="27">
        <f t="shared" si="4"/>
        <v>8848.5</v>
      </c>
      <c r="P40" s="30">
        <f t="shared" si="2"/>
        <v>111292.00874999999</v>
      </c>
      <c r="Q40" s="31"/>
      <c r="R40" s="31"/>
    </row>
    <row r="41" spans="1:18" s="2" customFormat="1" ht="12" x14ac:dyDescent="0.2">
      <c r="A41" s="11">
        <v>32</v>
      </c>
      <c r="B41" s="23" t="s">
        <v>70</v>
      </c>
      <c r="C41" s="23" t="s">
        <v>58</v>
      </c>
      <c r="D41" s="24" t="s">
        <v>23</v>
      </c>
      <c r="E41" s="24">
        <v>2</v>
      </c>
      <c r="F41" s="23" t="s">
        <v>112</v>
      </c>
      <c r="G41" s="24" t="s">
        <v>29</v>
      </c>
      <c r="H41" s="25" t="s">
        <v>49</v>
      </c>
      <c r="I41" s="26">
        <v>4.21</v>
      </c>
      <c r="J41" s="27">
        <f t="shared" si="1"/>
        <v>74504.37</v>
      </c>
      <c r="K41" s="28">
        <v>17697</v>
      </c>
      <c r="L41" s="29">
        <v>1.25</v>
      </c>
      <c r="M41" s="27">
        <f t="shared" si="0"/>
        <v>93130.462499999994</v>
      </c>
      <c r="N41" s="27">
        <f t="shared" si="3"/>
        <v>9313.0462499999994</v>
      </c>
      <c r="O41" s="27">
        <f t="shared" si="4"/>
        <v>8848.5</v>
      </c>
      <c r="P41" s="30">
        <f t="shared" si="2"/>
        <v>111292.00874999999</v>
      </c>
      <c r="Q41" s="31"/>
      <c r="R41" s="31"/>
    </row>
    <row r="42" spans="1:18" s="2" customFormat="1" ht="12" x14ac:dyDescent="0.2">
      <c r="A42" s="11">
        <v>33</v>
      </c>
      <c r="B42" s="23" t="s">
        <v>71</v>
      </c>
      <c r="C42" s="23" t="s">
        <v>58</v>
      </c>
      <c r="D42" s="24" t="s">
        <v>23</v>
      </c>
      <c r="E42" s="24">
        <v>2</v>
      </c>
      <c r="F42" s="23" t="s">
        <v>119</v>
      </c>
      <c r="G42" s="24" t="s">
        <v>29</v>
      </c>
      <c r="H42" s="25" t="s">
        <v>49</v>
      </c>
      <c r="I42" s="26">
        <v>4.07</v>
      </c>
      <c r="J42" s="27">
        <f t="shared" si="1"/>
        <v>72026.790000000008</v>
      </c>
      <c r="K42" s="28">
        <v>17697</v>
      </c>
      <c r="L42" s="29">
        <v>1.25</v>
      </c>
      <c r="M42" s="27">
        <f t="shared" si="0"/>
        <v>90033.487500000017</v>
      </c>
      <c r="N42" s="27">
        <f t="shared" si="3"/>
        <v>9003.3487500000028</v>
      </c>
      <c r="O42" s="27"/>
      <c r="P42" s="30">
        <f t="shared" si="2"/>
        <v>99036.836250000022</v>
      </c>
      <c r="Q42" s="31"/>
      <c r="R42" s="31"/>
    </row>
    <row r="43" spans="1:18" s="2" customFormat="1" ht="12" x14ac:dyDescent="0.2">
      <c r="A43" s="11">
        <v>34</v>
      </c>
      <c r="B43" s="23" t="s">
        <v>72</v>
      </c>
      <c r="C43" s="23" t="s">
        <v>58</v>
      </c>
      <c r="D43" s="24" t="s">
        <v>23</v>
      </c>
      <c r="E43" s="24" t="s">
        <v>43</v>
      </c>
      <c r="F43" s="23" t="s">
        <v>109</v>
      </c>
      <c r="G43" s="24" t="s">
        <v>29</v>
      </c>
      <c r="H43" s="25" t="s">
        <v>45</v>
      </c>
      <c r="I43" s="26">
        <v>3.58</v>
      </c>
      <c r="J43" s="27">
        <f t="shared" si="1"/>
        <v>63355.26</v>
      </c>
      <c r="K43" s="28">
        <v>17697</v>
      </c>
      <c r="L43" s="29">
        <v>1.25</v>
      </c>
      <c r="M43" s="27">
        <f t="shared" si="0"/>
        <v>79194.074999999997</v>
      </c>
      <c r="N43" s="27">
        <f t="shared" si="3"/>
        <v>7919.4075000000003</v>
      </c>
      <c r="O43" s="27">
        <f>K43*L43*0.4</f>
        <v>8848.5</v>
      </c>
      <c r="P43" s="30">
        <f t="shared" si="2"/>
        <v>95961.982499999998</v>
      </c>
      <c r="Q43" s="31"/>
      <c r="R43" s="31"/>
    </row>
    <row r="44" spans="1:18" s="2" customFormat="1" ht="12" x14ac:dyDescent="0.2">
      <c r="A44" s="11">
        <v>35</v>
      </c>
      <c r="B44" s="23" t="s">
        <v>73</v>
      </c>
      <c r="C44" s="23" t="s">
        <v>58</v>
      </c>
      <c r="D44" s="24" t="s">
        <v>55</v>
      </c>
      <c r="E44" s="24" t="s">
        <v>43</v>
      </c>
      <c r="F44" s="23" t="s">
        <v>118</v>
      </c>
      <c r="G44" s="24" t="s">
        <v>56</v>
      </c>
      <c r="H44" s="25" t="s">
        <v>45</v>
      </c>
      <c r="I44" s="26">
        <v>3.73</v>
      </c>
      <c r="J44" s="27">
        <f t="shared" si="1"/>
        <v>66009.81</v>
      </c>
      <c r="K44" s="28">
        <v>17697</v>
      </c>
      <c r="L44" s="29">
        <v>1.25</v>
      </c>
      <c r="M44" s="27">
        <f t="shared" si="0"/>
        <v>82512.262499999997</v>
      </c>
      <c r="N44" s="27">
        <f t="shared" si="3"/>
        <v>8251.2262499999997</v>
      </c>
      <c r="O44" s="27"/>
      <c r="P44" s="30">
        <f t="shared" si="2"/>
        <v>90763.48874999999</v>
      </c>
      <c r="Q44" s="31"/>
      <c r="R44" s="31"/>
    </row>
    <row r="45" spans="1:18" s="2" customFormat="1" ht="12" x14ac:dyDescent="0.2">
      <c r="A45" s="11">
        <v>36</v>
      </c>
      <c r="B45" s="23" t="s">
        <v>74</v>
      </c>
      <c r="C45" s="23" t="s">
        <v>58</v>
      </c>
      <c r="D45" s="24" t="s">
        <v>55</v>
      </c>
      <c r="E45" s="24" t="s">
        <v>28</v>
      </c>
      <c r="F45" s="23" t="s">
        <v>106</v>
      </c>
      <c r="G45" s="24" t="s">
        <v>56</v>
      </c>
      <c r="H45" s="25" t="s">
        <v>30</v>
      </c>
      <c r="I45" s="26">
        <v>4.5199999999999996</v>
      </c>
      <c r="J45" s="27">
        <f t="shared" si="1"/>
        <v>79990.439999999988</v>
      </c>
      <c r="K45" s="28">
        <v>17697</v>
      </c>
      <c r="L45" s="29">
        <v>1.25</v>
      </c>
      <c r="M45" s="27">
        <f t="shared" si="0"/>
        <v>99988.049999999988</v>
      </c>
      <c r="N45" s="27">
        <f t="shared" si="3"/>
        <v>9998.8050000000003</v>
      </c>
      <c r="O45" s="27">
        <f t="shared" ref="O45:O50" si="5">K45*L45*0.4</f>
        <v>8848.5</v>
      </c>
      <c r="P45" s="30">
        <f t="shared" si="2"/>
        <v>118835.35499999998</v>
      </c>
      <c r="Q45" s="31"/>
      <c r="R45" s="31"/>
    </row>
    <row r="46" spans="1:18" s="2" customFormat="1" ht="12" x14ac:dyDescent="0.2">
      <c r="A46" s="11">
        <v>37</v>
      </c>
      <c r="B46" s="23" t="s">
        <v>75</v>
      </c>
      <c r="C46" s="23" t="s">
        <v>58</v>
      </c>
      <c r="D46" s="24" t="s">
        <v>55</v>
      </c>
      <c r="E46" s="24" t="s">
        <v>28</v>
      </c>
      <c r="F46" s="23" t="s">
        <v>76</v>
      </c>
      <c r="G46" s="24" t="s">
        <v>56</v>
      </c>
      <c r="H46" s="25" t="s">
        <v>30</v>
      </c>
      <c r="I46" s="26">
        <v>4.34</v>
      </c>
      <c r="J46" s="27">
        <f t="shared" si="1"/>
        <v>76804.98</v>
      </c>
      <c r="K46" s="28">
        <v>17697</v>
      </c>
      <c r="L46" s="29">
        <v>1.25</v>
      </c>
      <c r="M46" s="27">
        <f t="shared" si="0"/>
        <v>96006.224999999991</v>
      </c>
      <c r="N46" s="27">
        <f t="shared" si="3"/>
        <v>9600.6224999999995</v>
      </c>
      <c r="O46" s="27">
        <f t="shared" si="5"/>
        <v>8848.5</v>
      </c>
      <c r="P46" s="30">
        <f t="shared" si="2"/>
        <v>114455.34749999999</v>
      </c>
      <c r="Q46" s="31"/>
      <c r="R46" s="31"/>
    </row>
    <row r="47" spans="1:18" s="2" customFormat="1" ht="12" x14ac:dyDescent="0.2">
      <c r="A47" s="11">
        <v>38</v>
      </c>
      <c r="B47" s="23" t="s">
        <v>77</v>
      </c>
      <c r="C47" s="23" t="s">
        <v>58</v>
      </c>
      <c r="D47" s="24" t="s">
        <v>55</v>
      </c>
      <c r="E47" s="24">
        <v>1</v>
      </c>
      <c r="F47" s="23" t="s">
        <v>121</v>
      </c>
      <c r="G47" s="24" t="s">
        <v>56</v>
      </c>
      <c r="H47" s="25" t="s">
        <v>39</v>
      </c>
      <c r="I47" s="26">
        <v>4.25</v>
      </c>
      <c r="J47" s="27">
        <f t="shared" si="1"/>
        <v>75212.25</v>
      </c>
      <c r="K47" s="28">
        <v>17697</v>
      </c>
      <c r="L47" s="29">
        <v>1.25</v>
      </c>
      <c r="M47" s="27">
        <f t="shared" si="0"/>
        <v>94015.3125</v>
      </c>
      <c r="N47" s="27">
        <f t="shared" si="3"/>
        <v>9401.53125</v>
      </c>
      <c r="O47" s="27">
        <f t="shared" si="5"/>
        <v>8848.5</v>
      </c>
      <c r="P47" s="30">
        <f t="shared" si="2"/>
        <v>112265.34375</v>
      </c>
      <c r="Q47" s="31"/>
      <c r="R47" s="31"/>
    </row>
    <row r="48" spans="1:18" s="2" customFormat="1" ht="12" x14ac:dyDescent="0.2">
      <c r="A48" s="11">
        <v>39</v>
      </c>
      <c r="B48" s="23" t="s">
        <v>78</v>
      </c>
      <c r="C48" s="23" t="s">
        <v>58</v>
      </c>
      <c r="D48" s="24" t="s">
        <v>55</v>
      </c>
      <c r="E48" s="24">
        <v>1</v>
      </c>
      <c r="F48" s="23" t="s">
        <v>111</v>
      </c>
      <c r="G48" s="24" t="s">
        <v>56</v>
      </c>
      <c r="H48" s="25" t="s">
        <v>39</v>
      </c>
      <c r="I48" s="26">
        <v>4.0999999999999996</v>
      </c>
      <c r="J48" s="27">
        <f t="shared" si="1"/>
        <v>72557.7</v>
      </c>
      <c r="K48" s="28">
        <v>17697</v>
      </c>
      <c r="L48" s="29">
        <v>1.25</v>
      </c>
      <c r="M48" s="27">
        <f t="shared" si="0"/>
        <v>90697.125</v>
      </c>
      <c r="N48" s="27">
        <f t="shared" si="3"/>
        <v>9069.7124999999996</v>
      </c>
      <c r="O48" s="27">
        <f t="shared" si="5"/>
        <v>8848.5</v>
      </c>
      <c r="P48" s="30">
        <f t="shared" si="2"/>
        <v>108615.33749999999</v>
      </c>
      <c r="Q48" s="31"/>
      <c r="R48" s="31"/>
    </row>
    <row r="49" spans="1:18" s="2" customFormat="1" ht="12" x14ac:dyDescent="0.2">
      <c r="A49" s="11">
        <v>40</v>
      </c>
      <c r="B49" s="23" t="s">
        <v>79</v>
      </c>
      <c r="C49" s="23" t="s">
        <v>58</v>
      </c>
      <c r="D49" s="24" t="s">
        <v>55</v>
      </c>
      <c r="E49" s="24">
        <v>1</v>
      </c>
      <c r="F49" s="23" t="s">
        <v>107</v>
      </c>
      <c r="G49" s="24" t="s">
        <v>56</v>
      </c>
      <c r="H49" s="25" t="s">
        <v>39</v>
      </c>
      <c r="I49" s="26">
        <v>3.97</v>
      </c>
      <c r="J49" s="27">
        <f t="shared" si="1"/>
        <v>70257.09</v>
      </c>
      <c r="K49" s="28">
        <v>17697</v>
      </c>
      <c r="L49" s="29">
        <v>1.25</v>
      </c>
      <c r="M49" s="27">
        <f t="shared" si="0"/>
        <v>87821.362499999988</v>
      </c>
      <c r="N49" s="27">
        <f t="shared" si="3"/>
        <v>8782.1362499999996</v>
      </c>
      <c r="O49" s="27">
        <f t="shared" si="5"/>
        <v>8848.5</v>
      </c>
      <c r="P49" s="30">
        <f t="shared" si="2"/>
        <v>105451.99874999998</v>
      </c>
      <c r="Q49" s="31"/>
      <c r="R49" s="31"/>
    </row>
    <row r="50" spans="1:18" s="2" customFormat="1" ht="12" x14ac:dyDescent="0.2">
      <c r="A50" s="11">
        <v>41</v>
      </c>
      <c r="B50" s="23" t="s">
        <v>80</v>
      </c>
      <c r="C50" s="23" t="s">
        <v>58</v>
      </c>
      <c r="D50" s="24" t="s">
        <v>23</v>
      </c>
      <c r="E50" s="24" t="s">
        <v>43</v>
      </c>
      <c r="F50" s="23" t="s">
        <v>114</v>
      </c>
      <c r="G50" s="24" t="s">
        <v>29</v>
      </c>
      <c r="H50" s="25" t="s">
        <v>45</v>
      </c>
      <c r="I50" s="26">
        <v>3.71</v>
      </c>
      <c r="J50" s="27">
        <f t="shared" si="1"/>
        <v>65655.87</v>
      </c>
      <c r="K50" s="28">
        <v>17697</v>
      </c>
      <c r="L50" s="29">
        <v>1.25</v>
      </c>
      <c r="M50" s="27">
        <f t="shared" si="0"/>
        <v>82069.837499999994</v>
      </c>
      <c r="N50" s="27">
        <f t="shared" si="3"/>
        <v>8206.9837499999994</v>
      </c>
      <c r="O50" s="27">
        <f t="shared" si="5"/>
        <v>8848.5</v>
      </c>
      <c r="P50" s="30">
        <f t="shared" si="2"/>
        <v>99125.321249999994</v>
      </c>
      <c r="Q50" s="31"/>
      <c r="R50" s="31"/>
    </row>
    <row r="51" spans="1:18" s="2" customFormat="1" ht="12" x14ac:dyDescent="0.2">
      <c r="A51" s="11">
        <v>42</v>
      </c>
      <c r="B51" s="23" t="s">
        <v>81</v>
      </c>
      <c r="C51" s="23" t="s">
        <v>58</v>
      </c>
      <c r="D51" s="24" t="s">
        <v>55</v>
      </c>
      <c r="E51" s="24" t="s">
        <v>43</v>
      </c>
      <c r="F51" s="23" t="s">
        <v>122</v>
      </c>
      <c r="G51" s="24" t="s">
        <v>56</v>
      </c>
      <c r="H51" s="25" t="s">
        <v>45</v>
      </c>
      <c r="I51" s="26">
        <v>3.32</v>
      </c>
      <c r="J51" s="27">
        <f t="shared" si="1"/>
        <v>58754.039999999994</v>
      </c>
      <c r="K51" s="28">
        <v>17697</v>
      </c>
      <c r="L51" s="29">
        <v>1.25</v>
      </c>
      <c r="M51" s="27">
        <f t="shared" si="0"/>
        <v>73442.549999999988</v>
      </c>
      <c r="N51" s="27">
        <f t="shared" si="3"/>
        <v>7344.2549999999992</v>
      </c>
      <c r="O51" s="27"/>
      <c r="P51" s="30">
        <f t="shared" si="2"/>
        <v>80786.804999999993</v>
      </c>
      <c r="Q51" s="31"/>
      <c r="R51" s="31"/>
    </row>
    <row r="52" spans="1:18" s="2" customFormat="1" ht="12" x14ac:dyDescent="0.2">
      <c r="A52" s="11">
        <v>43</v>
      </c>
      <c r="B52" s="23" t="s">
        <v>103</v>
      </c>
      <c r="C52" s="23" t="s">
        <v>52</v>
      </c>
      <c r="D52" s="24" t="s">
        <v>23</v>
      </c>
      <c r="E52" s="24" t="s">
        <v>43</v>
      </c>
      <c r="F52" s="23" t="s">
        <v>91</v>
      </c>
      <c r="G52" s="24" t="s">
        <v>104</v>
      </c>
      <c r="H52" s="25" t="s">
        <v>45</v>
      </c>
      <c r="I52" s="26">
        <v>3.52</v>
      </c>
      <c r="J52" s="27">
        <v>62293</v>
      </c>
      <c r="K52" s="28"/>
      <c r="L52" s="29">
        <v>1</v>
      </c>
      <c r="M52" s="27">
        <v>62293</v>
      </c>
      <c r="N52" s="27">
        <v>6229</v>
      </c>
      <c r="O52" s="27">
        <v>7079</v>
      </c>
      <c r="P52" s="30">
        <f t="shared" si="2"/>
        <v>75601</v>
      </c>
      <c r="Q52" s="31"/>
      <c r="R52" s="31"/>
    </row>
    <row r="53" spans="1:18" s="2" customFormat="1" ht="12" x14ac:dyDescent="0.2">
      <c r="A53" s="11"/>
      <c r="B53" s="20" t="s">
        <v>19</v>
      </c>
      <c r="C53" s="12"/>
      <c r="D53" s="13"/>
      <c r="E53" s="13"/>
      <c r="F53" s="12"/>
      <c r="G53" s="13"/>
      <c r="H53" s="14"/>
      <c r="I53" s="15"/>
      <c r="J53" s="16">
        <f t="shared" ref="J53:P53" si="6">SUM(J10:J52)</f>
        <v>3377472.0100000002</v>
      </c>
      <c r="K53" s="17">
        <f t="shared" si="6"/>
        <v>743274</v>
      </c>
      <c r="L53" s="18">
        <f t="shared" si="6"/>
        <v>49</v>
      </c>
      <c r="M53" s="16">
        <f t="shared" si="6"/>
        <v>3825869.7474999996</v>
      </c>
      <c r="N53" s="16">
        <f t="shared" si="6"/>
        <v>382586.89725000004</v>
      </c>
      <c r="O53" s="16">
        <f t="shared" si="6"/>
        <v>245989.1</v>
      </c>
      <c r="P53" s="19">
        <f t="shared" si="6"/>
        <v>4454445.7447500005</v>
      </c>
      <c r="Q53" s="31"/>
    </row>
    <row r="54" spans="1:18" s="1" customFormat="1" ht="12" x14ac:dyDescent="0.2">
      <c r="A54" s="6"/>
      <c r="B54" s="6"/>
      <c r="C54" s="6"/>
      <c r="D54" s="22" t="s">
        <v>20</v>
      </c>
      <c r="E54" s="6"/>
      <c r="F54" s="6"/>
      <c r="G54" s="6"/>
      <c r="H54" s="6" t="s">
        <v>125</v>
      </c>
      <c r="I54" s="6"/>
      <c r="J54" s="6"/>
      <c r="K54" s="6"/>
      <c r="L54" s="6"/>
      <c r="M54" s="6"/>
      <c r="N54" s="6"/>
      <c r="O54" s="6"/>
      <c r="P54" s="6"/>
    </row>
    <row r="55" spans="1:18" s="1" customFormat="1" ht="12" x14ac:dyDescent="0.2">
      <c r="A55" s="6"/>
      <c r="B55" s="7"/>
      <c r="C55" s="6"/>
      <c r="D55" s="21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</row>
  </sheetData>
  <mergeCells count="20">
    <mergeCell ref="J6:J8"/>
    <mergeCell ref="K6:K8"/>
    <mergeCell ref="L6:L8"/>
    <mergeCell ref="M6:M8"/>
    <mergeCell ref="A3:P3"/>
    <mergeCell ref="A4:P4"/>
    <mergeCell ref="A5:P5"/>
    <mergeCell ref="A6:A8"/>
    <mergeCell ref="B6:B8"/>
    <mergeCell ref="C6:C8"/>
    <mergeCell ref="D6:D8"/>
    <mergeCell ref="E6:E8"/>
    <mergeCell ref="F6:F8"/>
    <mergeCell ref="G6:G8"/>
    <mergeCell ref="N6:O6"/>
    <mergeCell ref="P6:P8"/>
    <mergeCell ref="N7:N8"/>
    <mergeCell ref="O7:O8"/>
    <mergeCell ref="H6:H8"/>
    <mergeCell ref="I6:I8"/>
  </mergeCells>
  <pageMargins left="0" right="0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2019-10-14T10:44:50Z</cp:lastPrinted>
  <dcterms:created xsi:type="dcterms:W3CDTF">2019-06-26T03:48:27Z</dcterms:created>
  <dcterms:modified xsi:type="dcterms:W3CDTF">2019-10-14T10:53:13Z</dcterms:modified>
</cp:coreProperties>
</file>