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880"/>
  </bookViews>
  <sheets>
    <sheet name="01.06.2019" sheetId="4" r:id="rId1"/>
  </sheets>
  <calcPr calcId="144525"/>
</workbook>
</file>

<file path=xl/calcChain.xml><?xml version="1.0" encoding="utf-8"?>
<calcChain xmlns="http://schemas.openxmlformats.org/spreadsheetml/2006/main">
  <c r="L49" i="4" l="1"/>
  <c r="R11" i="4"/>
  <c r="R39" i="4"/>
  <c r="R41" i="4"/>
  <c r="O25" i="4" l="1"/>
  <c r="P26" i="4"/>
  <c r="J48" i="4"/>
  <c r="M48" i="4" s="1"/>
  <c r="J47" i="4"/>
  <c r="M47" i="4" s="1"/>
  <c r="J46" i="4"/>
  <c r="M46" i="4" s="1"/>
  <c r="J45" i="4"/>
  <c r="M45" i="4" s="1"/>
  <c r="J44" i="4"/>
  <c r="M44" i="4" s="1"/>
  <c r="J43" i="4"/>
  <c r="Q43" i="4" s="1"/>
  <c r="J42" i="4"/>
  <c r="N42" i="4" s="1"/>
  <c r="J41" i="4"/>
  <c r="J40" i="4"/>
  <c r="M40" i="4" s="1"/>
  <c r="J39" i="4"/>
  <c r="J38" i="4"/>
  <c r="N38" i="4" s="1"/>
  <c r="J37" i="4"/>
  <c r="M37" i="4" s="1"/>
  <c r="J36" i="4"/>
  <c r="J35" i="4"/>
  <c r="M35" i="4" s="1"/>
  <c r="J34" i="4"/>
  <c r="J33" i="4"/>
  <c r="M33" i="4" s="1"/>
  <c r="J32" i="4"/>
  <c r="M32" i="4" s="1"/>
  <c r="J31" i="4"/>
  <c r="M31" i="4" s="1"/>
  <c r="J30" i="4"/>
  <c r="M30" i="4" s="1"/>
  <c r="J29" i="4"/>
  <c r="M29" i="4" s="1"/>
  <c r="J28" i="4"/>
  <c r="M28" i="4" s="1"/>
  <c r="J27" i="4"/>
  <c r="N27" i="4" s="1"/>
  <c r="J26" i="4"/>
  <c r="N26" i="4" s="1"/>
  <c r="J25" i="4"/>
  <c r="M25" i="4" s="1"/>
  <c r="J24" i="4"/>
  <c r="M24" i="4" s="1"/>
  <c r="R24" i="4" s="1"/>
  <c r="J23" i="4"/>
  <c r="M23" i="4" s="1"/>
  <c r="J22" i="4"/>
  <c r="M22" i="4" s="1"/>
  <c r="J21" i="4"/>
  <c r="M21" i="4" s="1"/>
  <c r="J20" i="4"/>
  <c r="M20" i="4" s="1"/>
  <c r="J19" i="4"/>
  <c r="N19" i="4" s="1"/>
  <c r="J18" i="4"/>
  <c r="M18" i="4" s="1"/>
  <c r="J17" i="4"/>
  <c r="M17" i="4" s="1"/>
  <c r="J16" i="4"/>
  <c r="M16" i="4" s="1"/>
  <c r="J15" i="4"/>
  <c r="N15" i="4" s="1"/>
  <c r="J14" i="4"/>
  <c r="M14" i="4" s="1"/>
  <c r="J13" i="4"/>
  <c r="M13" i="4" s="1"/>
  <c r="R13" i="4" s="1"/>
  <c r="J12" i="4"/>
  <c r="M12" i="4" s="1"/>
  <c r="J10" i="4"/>
  <c r="M10" i="4" s="1"/>
  <c r="P49" i="4" l="1"/>
  <c r="O49" i="4"/>
  <c r="R25" i="4"/>
  <c r="R10" i="4"/>
  <c r="R27" i="4"/>
  <c r="M27" i="4"/>
  <c r="M15" i="4"/>
  <c r="R15" i="4" s="1"/>
  <c r="N17" i="4"/>
  <c r="R17" i="4" s="1"/>
  <c r="N35" i="4"/>
  <c r="R35" i="4" s="1"/>
  <c r="N47" i="4"/>
  <c r="R47" i="4" s="1"/>
  <c r="N31" i="4"/>
  <c r="R31" i="4" s="1"/>
  <c r="N21" i="4"/>
  <c r="R21" i="4" s="1"/>
  <c r="Q44" i="4"/>
  <c r="M43" i="4"/>
  <c r="M19" i="4"/>
  <c r="R19" i="4" s="1"/>
  <c r="N48" i="4"/>
  <c r="R48" i="4" s="1"/>
  <c r="N45" i="4"/>
  <c r="N43" i="4"/>
  <c r="R43" i="4" s="1"/>
  <c r="N40" i="4"/>
  <c r="R40" i="4" s="1"/>
  <c r="N36" i="4"/>
  <c r="R36" i="4" s="1"/>
  <c r="N32" i="4"/>
  <c r="R32" i="4" s="1"/>
  <c r="N20" i="4"/>
  <c r="R20" i="4" s="1"/>
  <c r="N14" i="4"/>
  <c r="R14" i="4" s="1"/>
  <c r="M42" i="4"/>
  <c r="R42" i="4" s="1"/>
  <c r="M38" i="4"/>
  <c r="R38" i="4" s="1"/>
  <c r="M26" i="4"/>
  <c r="R26" i="4" s="1"/>
  <c r="N46" i="4"/>
  <c r="R46" i="4" s="1"/>
  <c r="N44" i="4"/>
  <c r="N34" i="4"/>
  <c r="R34" i="4" s="1"/>
  <c r="N30" i="4"/>
  <c r="R30" i="4" s="1"/>
  <c r="N28" i="4"/>
  <c r="R28" i="4" s="1"/>
  <c r="N22" i="4"/>
  <c r="R22" i="4" s="1"/>
  <c r="N18" i="4"/>
  <c r="R18" i="4" s="1"/>
  <c r="N16" i="4"/>
  <c r="R16" i="4" s="1"/>
  <c r="N12" i="4"/>
  <c r="Q45" i="4"/>
  <c r="N37" i="4"/>
  <c r="R37" i="4" s="1"/>
  <c r="N33" i="4"/>
  <c r="R33" i="4" s="1"/>
  <c r="N29" i="4"/>
  <c r="R29" i="4" s="1"/>
  <c r="N23" i="4"/>
  <c r="R23" i="4" s="1"/>
  <c r="R44" i="4" l="1"/>
  <c r="R45" i="4"/>
  <c r="Q49" i="4"/>
  <c r="M49" i="4"/>
  <c r="N49" i="4"/>
  <c r="R12" i="4"/>
  <c r="R49" i="4" s="1"/>
</calcChain>
</file>

<file path=xl/sharedStrings.xml><?xml version="1.0" encoding="utf-8"?>
<sst xmlns="http://schemas.openxmlformats.org/spreadsheetml/2006/main" count="247" uniqueCount="109">
  <si>
    <t>Утверждаю:</t>
  </si>
  <si>
    <t>ТАРИФИКАЦИОННЫЙ СПИСОК</t>
  </si>
  <si>
    <t>№ п/п</t>
  </si>
  <si>
    <t>Ф.И.О.</t>
  </si>
  <si>
    <t>должность</t>
  </si>
  <si>
    <t>образование</t>
  </si>
  <si>
    <t>категория</t>
  </si>
  <si>
    <t>пед. стаж</t>
  </si>
  <si>
    <t>звено, разряд</t>
  </si>
  <si>
    <t>ступень</t>
  </si>
  <si>
    <t>коэф</t>
  </si>
  <si>
    <t>ставка</t>
  </si>
  <si>
    <t>БДО</t>
  </si>
  <si>
    <t>кол-во ставок</t>
  </si>
  <si>
    <t>оклад</t>
  </si>
  <si>
    <t>доплата</t>
  </si>
  <si>
    <t>ВСЕГО</t>
  </si>
  <si>
    <t>надб. 10%</t>
  </si>
  <si>
    <t>спец. группы</t>
  </si>
  <si>
    <t>дезинф. ср-ва</t>
  </si>
  <si>
    <t>ночные</t>
  </si>
  <si>
    <t>ВСЕГО:</t>
  </si>
  <si>
    <t>Бухгалтер</t>
  </si>
  <si>
    <t>Бақбергенова Ағайша Өтеулиевна</t>
  </si>
  <si>
    <t>в.о.</t>
  </si>
  <si>
    <t>C</t>
  </si>
  <si>
    <t>2</t>
  </si>
  <si>
    <t>в</t>
  </si>
  <si>
    <t>Экономист</t>
  </si>
  <si>
    <t>Иванова Татьяна Ивановна</t>
  </si>
  <si>
    <t>Зам. директора по хоз. части</t>
  </si>
  <si>
    <t>A2</t>
  </si>
  <si>
    <t>3-1</t>
  </si>
  <si>
    <t>Секретарь-делопроизводитель</t>
  </si>
  <si>
    <t>ср.сп.</t>
  </si>
  <si>
    <t>б/к</t>
  </si>
  <si>
    <t>D</t>
  </si>
  <si>
    <t>1</t>
  </si>
  <si>
    <t>Мамытова Асия Османовна</t>
  </si>
  <si>
    <t>Диетсестра</t>
  </si>
  <si>
    <t>30л6м</t>
  </si>
  <si>
    <t>B4</t>
  </si>
  <si>
    <t>Мамытова Асима Османовна</t>
  </si>
  <si>
    <t>Медсестра</t>
  </si>
  <si>
    <t>Бекенова Злейха Актаевна</t>
  </si>
  <si>
    <t>38л3м</t>
  </si>
  <si>
    <t>Искакова Эльмира Толеповна</t>
  </si>
  <si>
    <t>Пом. воспитателя</t>
  </si>
  <si>
    <t>ср.</t>
  </si>
  <si>
    <t>Сьедина Татьяна Викторовна</t>
  </si>
  <si>
    <t>Морсова  Светлана Николаевна</t>
  </si>
  <si>
    <t>Рамазанова Гульбахыт Телкеновна</t>
  </si>
  <si>
    <t>Шмандурова Галина Константиновна</t>
  </si>
  <si>
    <t>26л1м</t>
  </si>
  <si>
    <t>Толепова Алтынай Болатовна</t>
  </si>
  <si>
    <t>8л2м</t>
  </si>
  <si>
    <t>Ситникова Галина Ивановна</t>
  </si>
  <si>
    <t>Бодеева Эльмира Маратовна</t>
  </si>
  <si>
    <t>Жумашева Гульзат Кадирсизовна</t>
  </si>
  <si>
    <t>Амирова Арайлым Ермекбаевна</t>
  </si>
  <si>
    <t>Шилова Елена Андреевна</t>
  </si>
  <si>
    <t>Шеф-повар</t>
  </si>
  <si>
    <t>0л</t>
  </si>
  <si>
    <t/>
  </si>
  <si>
    <t>Цаенко Екатерина Андреевна</t>
  </si>
  <si>
    <t>Повар</t>
  </si>
  <si>
    <t>Казаков Сергей Валентинович</t>
  </si>
  <si>
    <t>Раб. по обслуживанию здания</t>
  </si>
  <si>
    <t>Иванов Сергей Иванович</t>
  </si>
  <si>
    <t>Герлиц Евгения Викторовна</t>
  </si>
  <si>
    <t>Кладовщик</t>
  </si>
  <si>
    <t>Подсобный рабочий</t>
  </si>
  <si>
    <t>Гортунова Нина Тимофеевна</t>
  </si>
  <si>
    <t>Машин. стир. белья</t>
  </si>
  <si>
    <t>Первушина Ирина Николаевна</t>
  </si>
  <si>
    <t>Калмагамбетова Куляш Куйкентаевна</t>
  </si>
  <si>
    <t>Кастелянша</t>
  </si>
  <si>
    <t>Бакышова Замзагул Кабыловна</t>
  </si>
  <si>
    <t>Уборщик помещений</t>
  </si>
  <si>
    <t>Сторож</t>
  </si>
  <si>
    <t>Мамытов Равиль Маратович</t>
  </si>
  <si>
    <t>Дворник</t>
  </si>
  <si>
    <t>Заведующий "Ясли сад  "Айсұлу"  _______________  Семиренко Наталья Вячеславовна</t>
  </si>
  <si>
    <t>тех. персонала "ясли сад "Айсұлу"</t>
  </si>
  <si>
    <t>на 01 сентября 2019 г.</t>
  </si>
  <si>
    <t>23г</t>
  </si>
  <si>
    <t>Макашева Дана Рысбековна</t>
  </si>
  <si>
    <t>до года</t>
  </si>
  <si>
    <t>С</t>
  </si>
  <si>
    <t>28л2м</t>
  </si>
  <si>
    <t>Тлегенова Назерке Кайнаровна</t>
  </si>
  <si>
    <t>6л7м</t>
  </si>
  <si>
    <t>24г</t>
  </si>
  <si>
    <t>11л7м</t>
  </si>
  <si>
    <t>Бошанова Актоты Кайратбеккызы</t>
  </si>
  <si>
    <t>1г4м</t>
  </si>
  <si>
    <t>3г1м</t>
  </si>
  <si>
    <t>13л6м</t>
  </si>
  <si>
    <t>1л5м</t>
  </si>
  <si>
    <t>1л10м</t>
  </si>
  <si>
    <t>6л</t>
  </si>
  <si>
    <t>Бейсембаев Багдат</t>
  </si>
  <si>
    <t>Сухов Николай Валериевич</t>
  </si>
  <si>
    <t>Лазарчук Виктория Сергеевна</t>
  </si>
  <si>
    <t>Рязанова Наталья Александровна</t>
  </si>
  <si>
    <t>Бакбергенова А.О.</t>
  </si>
  <si>
    <t>4</t>
  </si>
  <si>
    <t>Кусатаева Бахытгуль Кенесбековна</t>
  </si>
  <si>
    <t>Басова Ирина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</si>
</sst>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Border="1"/>
    <xf numFmtId="0" fontId="8" fillId="0" borderId="0" xfId="0" applyFont="1"/>
    <xf numFmtId="0" fontId="5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NumberFormat="1" applyFont="1" applyBorder="1" applyAlignment="1">
      <alignment horizontal="right"/>
    </xf>
    <xf numFmtId="0" fontId="14" fillId="0" borderId="0" xfId="0" applyFont="1"/>
    <xf numFmtId="0" fontId="8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1" fontId="12" fillId="3" borderId="1" xfId="0" applyNumberFormat="1" applyFont="1" applyFill="1" applyBorder="1" applyAlignment="1">
      <alignment horizontal="right"/>
    </xf>
    <xf numFmtId="0" fontId="12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A4" zoomScaleNormal="100" workbookViewId="0">
      <selection sqref="A1:R51"/>
    </sheetView>
  </sheetViews>
  <sheetFormatPr defaultRowHeight="15" x14ac:dyDescent="0.25"/>
  <cols>
    <col min="1" max="1" width="3.28515625" style="6" customWidth="1"/>
    <col min="2" max="2" width="30.28515625" style="6" bestFit="1" customWidth="1"/>
    <col min="3" max="3" width="24.28515625" style="6" bestFit="1" customWidth="1"/>
    <col min="4" max="4" width="9" style="6" customWidth="1"/>
    <col min="5" max="5" width="6.28515625" style="6" customWidth="1"/>
    <col min="6" max="6" width="9.140625" style="6"/>
    <col min="7" max="7" width="7.28515625" style="6" customWidth="1"/>
    <col min="8" max="8" width="7.85546875" style="6" customWidth="1"/>
    <col min="9" max="9" width="6.85546875" style="6" customWidth="1"/>
    <col min="10" max="10" width="8.42578125" style="6" customWidth="1"/>
    <col min="11" max="11" width="4.42578125" style="6" hidden="1" customWidth="1"/>
    <col min="12" max="12" width="7.140625" style="6" customWidth="1"/>
    <col min="13" max="13" width="8.140625" style="6" customWidth="1"/>
    <col min="14" max="14" width="8" style="6" customWidth="1"/>
    <col min="15" max="15" width="8.140625" style="6" customWidth="1"/>
    <col min="16" max="16" width="8" style="6" customWidth="1"/>
    <col min="17" max="17" width="7.85546875" style="6" customWidth="1"/>
    <col min="18" max="253" width="9.140625" style="6"/>
    <col min="254" max="254" width="5.5703125" style="6" customWidth="1"/>
    <col min="255" max="256" width="9.140625" style="6"/>
    <col min="257" max="257" width="12.28515625" style="6" customWidth="1"/>
    <col min="258" max="263" width="9.140625" style="6"/>
    <col min="264" max="264" width="0" style="6" hidden="1" customWidth="1"/>
    <col min="265" max="509" width="9.140625" style="6"/>
    <col min="510" max="510" width="5.5703125" style="6" customWidth="1"/>
    <col min="511" max="512" width="9.140625" style="6"/>
    <col min="513" max="513" width="12.28515625" style="6" customWidth="1"/>
    <col min="514" max="519" width="9.140625" style="6"/>
    <col min="520" max="520" width="0" style="6" hidden="1" customWidth="1"/>
    <col min="521" max="765" width="9.140625" style="6"/>
    <col min="766" max="766" width="5.5703125" style="6" customWidth="1"/>
    <col min="767" max="768" width="9.140625" style="6"/>
    <col min="769" max="769" width="12.28515625" style="6" customWidth="1"/>
    <col min="770" max="775" width="9.140625" style="6"/>
    <col min="776" max="776" width="0" style="6" hidden="1" customWidth="1"/>
    <col min="777" max="1021" width="9.140625" style="6"/>
    <col min="1022" max="1022" width="5.5703125" style="6" customWidth="1"/>
    <col min="1023" max="1024" width="9.140625" style="6"/>
    <col min="1025" max="1025" width="12.28515625" style="6" customWidth="1"/>
    <col min="1026" max="1031" width="9.140625" style="6"/>
    <col min="1032" max="1032" width="0" style="6" hidden="1" customWidth="1"/>
    <col min="1033" max="1277" width="9.140625" style="6"/>
    <col min="1278" max="1278" width="5.5703125" style="6" customWidth="1"/>
    <col min="1279" max="1280" width="9.140625" style="6"/>
    <col min="1281" max="1281" width="12.28515625" style="6" customWidth="1"/>
    <col min="1282" max="1287" width="9.140625" style="6"/>
    <col min="1288" max="1288" width="0" style="6" hidden="1" customWidth="1"/>
    <col min="1289" max="1533" width="9.140625" style="6"/>
    <col min="1534" max="1534" width="5.5703125" style="6" customWidth="1"/>
    <col min="1535" max="1536" width="9.140625" style="6"/>
    <col min="1537" max="1537" width="12.28515625" style="6" customWidth="1"/>
    <col min="1538" max="1543" width="9.140625" style="6"/>
    <col min="1544" max="1544" width="0" style="6" hidden="1" customWidth="1"/>
    <col min="1545" max="1789" width="9.140625" style="6"/>
    <col min="1790" max="1790" width="5.5703125" style="6" customWidth="1"/>
    <col min="1791" max="1792" width="9.140625" style="6"/>
    <col min="1793" max="1793" width="12.28515625" style="6" customWidth="1"/>
    <col min="1794" max="1799" width="9.140625" style="6"/>
    <col min="1800" max="1800" width="0" style="6" hidden="1" customWidth="1"/>
    <col min="1801" max="2045" width="9.140625" style="6"/>
    <col min="2046" max="2046" width="5.5703125" style="6" customWidth="1"/>
    <col min="2047" max="2048" width="9.140625" style="6"/>
    <col min="2049" max="2049" width="12.28515625" style="6" customWidth="1"/>
    <col min="2050" max="2055" width="9.140625" style="6"/>
    <col min="2056" max="2056" width="0" style="6" hidden="1" customWidth="1"/>
    <col min="2057" max="2301" width="9.140625" style="6"/>
    <col min="2302" max="2302" width="5.5703125" style="6" customWidth="1"/>
    <col min="2303" max="2304" width="9.140625" style="6"/>
    <col min="2305" max="2305" width="12.28515625" style="6" customWidth="1"/>
    <col min="2306" max="2311" width="9.140625" style="6"/>
    <col min="2312" max="2312" width="0" style="6" hidden="1" customWidth="1"/>
    <col min="2313" max="2557" width="9.140625" style="6"/>
    <col min="2558" max="2558" width="5.5703125" style="6" customWidth="1"/>
    <col min="2559" max="2560" width="9.140625" style="6"/>
    <col min="2561" max="2561" width="12.28515625" style="6" customWidth="1"/>
    <col min="2562" max="2567" width="9.140625" style="6"/>
    <col min="2568" max="2568" width="0" style="6" hidden="1" customWidth="1"/>
    <col min="2569" max="2813" width="9.140625" style="6"/>
    <col min="2814" max="2814" width="5.5703125" style="6" customWidth="1"/>
    <col min="2815" max="2816" width="9.140625" style="6"/>
    <col min="2817" max="2817" width="12.28515625" style="6" customWidth="1"/>
    <col min="2818" max="2823" width="9.140625" style="6"/>
    <col min="2824" max="2824" width="0" style="6" hidden="1" customWidth="1"/>
    <col min="2825" max="3069" width="9.140625" style="6"/>
    <col min="3070" max="3070" width="5.5703125" style="6" customWidth="1"/>
    <col min="3071" max="3072" width="9.140625" style="6"/>
    <col min="3073" max="3073" width="12.28515625" style="6" customWidth="1"/>
    <col min="3074" max="3079" width="9.140625" style="6"/>
    <col min="3080" max="3080" width="0" style="6" hidden="1" customWidth="1"/>
    <col min="3081" max="3325" width="9.140625" style="6"/>
    <col min="3326" max="3326" width="5.5703125" style="6" customWidth="1"/>
    <col min="3327" max="3328" width="9.140625" style="6"/>
    <col min="3329" max="3329" width="12.28515625" style="6" customWidth="1"/>
    <col min="3330" max="3335" width="9.140625" style="6"/>
    <col min="3336" max="3336" width="0" style="6" hidden="1" customWidth="1"/>
    <col min="3337" max="3581" width="9.140625" style="6"/>
    <col min="3582" max="3582" width="5.5703125" style="6" customWidth="1"/>
    <col min="3583" max="3584" width="9.140625" style="6"/>
    <col min="3585" max="3585" width="12.28515625" style="6" customWidth="1"/>
    <col min="3586" max="3591" width="9.140625" style="6"/>
    <col min="3592" max="3592" width="0" style="6" hidden="1" customWidth="1"/>
    <col min="3593" max="3837" width="9.140625" style="6"/>
    <col min="3838" max="3838" width="5.5703125" style="6" customWidth="1"/>
    <col min="3839" max="3840" width="9.140625" style="6"/>
    <col min="3841" max="3841" width="12.28515625" style="6" customWidth="1"/>
    <col min="3842" max="3847" width="9.140625" style="6"/>
    <col min="3848" max="3848" width="0" style="6" hidden="1" customWidth="1"/>
    <col min="3849" max="4093" width="9.140625" style="6"/>
    <col min="4094" max="4094" width="5.5703125" style="6" customWidth="1"/>
    <col min="4095" max="4096" width="9.140625" style="6"/>
    <col min="4097" max="4097" width="12.28515625" style="6" customWidth="1"/>
    <col min="4098" max="4103" width="9.140625" style="6"/>
    <col min="4104" max="4104" width="0" style="6" hidden="1" customWidth="1"/>
    <col min="4105" max="4349" width="9.140625" style="6"/>
    <col min="4350" max="4350" width="5.5703125" style="6" customWidth="1"/>
    <col min="4351" max="4352" width="9.140625" style="6"/>
    <col min="4353" max="4353" width="12.28515625" style="6" customWidth="1"/>
    <col min="4354" max="4359" width="9.140625" style="6"/>
    <col min="4360" max="4360" width="0" style="6" hidden="1" customWidth="1"/>
    <col min="4361" max="4605" width="9.140625" style="6"/>
    <col min="4606" max="4606" width="5.5703125" style="6" customWidth="1"/>
    <col min="4607" max="4608" width="9.140625" style="6"/>
    <col min="4609" max="4609" width="12.28515625" style="6" customWidth="1"/>
    <col min="4610" max="4615" width="9.140625" style="6"/>
    <col min="4616" max="4616" width="0" style="6" hidden="1" customWidth="1"/>
    <col min="4617" max="4861" width="9.140625" style="6"/>
    <col min="4862" max="4862" width="5.5703125" style="6" customWidth="1"/>
    <col min="4863" max="4864" width="9.140625" style="6"/>
    <col min="4865" max="4865" width="12.28515625" style="6" customWidth="1"/>
    <col min="4866" max="4871" width="9.140625" style="6"/>
    <col min="4872" max="4872" width="0" style="6" hidden="1" customWidth="1"/>
    <col min="4873" max="5117" width="9.140625" style="6"/>
    <col min="5118" max="5118" width="5.5703125" style="6" customWidth="1"/>
    <col min="5119" max="5120" width="9.140625" style="6"/>
    <col min="5121" max="5121" width="12.28515625" style="6" customWidth="1"/>
    <col min="5122" max="5127" width="9.140625" style="6"/>
    <col min="5128" max="5128" width="0" style="6" hidden="1" customWidth="1"/>
    <col min="5129" max="5373" width="9.140625" style="6"/>
    <col min="5374" max="5374" width="5.5703125" style="6" customWidth="1"/>
    <col min="5375" max="5376" width="9.140625" style="6"/>
    <col min="5377" max="5377" width="12.28515625" style="6" customWidth="1"/>
    <col min="5378" max="5383" width="9.140625" style="6"/>
    <col min="5384" max="5384" width="0" style="6" hidden="1" customWidth="1"/>
    <col min="5385" max="5629" width="9.140625" style="6"/>
    <col min="5630" max="5630" width="5.5703125" style="6" customWidth="1"/>
    <col min="5631" max="5632" width="9.140625" style="6"/>
    <col min="5633" max="5633" width="12.28515625" style="6" customWidth="1"/>
    <col min="5634" max="5639" width="9.140625" style="6"/>
    <col min="5640" max="5640" width="0" style="6" hidden="1" customWidth="1"/>
    <col min="5641" max="5885" width="9.140625" style="6"/>
    <col min="5886" max="5886" width="5.5703125" style="6" customWidth="1"/>
    <col min="5887" max="5888" width="9.140625" style="6"/>
    <col min="5889" max="5889" width="12.28515625" style="6" customWidth="1"/>
    <col min="5890" max="5895" width="9.140625" style="6"/>
    <col min="5896" max="5896" width="0" style="6" hidden="1" customWidth="1"/>
    <col min="5897" max="6141" width="9.140625" style="6"/>
    <col min="6142" max="6142" width="5.5703125" style="6" customWidth="1"/>
    <col min="6143" max="6144" width="9.140625" style="6"/>
    <col min="6145" max="6145" width="12.28515625" style="6" customWidth="1"/>
    <col min="6146" max="6151" width="9.140625" style="6"/>
    <col min="6152" max="6152" width="0" style="6" hidden="1" customWidth="1"/>
    <col min="6153" max="6397" width="9.140625" style="6"/>
    <col min="6398" max="6398" width="5.5703125" style="6" customWidth="1"/>
    <col min="6399" max="6400" width="9.140625" style="6"/>
    <col min="6401" max="6401" width="12.28515625" style="6" customWidth="1"/>
    <col min="6402" max="6407" width="9.140625" style="6"/>
    <col min="6408" max="6408" width="0" style="6" hidden="1" customWidth="1"/>
    <col min="6409" max="6653" width="9.140625" style="6"/>
    <col min="6654" max="6654" width="5.5703125" style="6" customWidth="1"/>
    <col min="6655" max="6656" width="9.140625" style="6"/>
    <col min="6657" max="6657" width="12.28515625" style="6" customWidth="1"/>
    <col min="6658" max="6663" width="9.140625" style="6"/>
    <col min="6664" max="6664" width="0" style="6" hidden="1" customWidth="1"/>
    <col min="6665" max="6909" width="9.140625" style="6"/>
    <col min="6910" max="6910" width="5.5703125" style="6" customWidth="1"/>
    <col min="6911" max="6912" width="9.140625" style="6"/>
    <col min="6913" max="6913" width="12.28515625" style="6" customWidth="1"/>
    <col min="6914" max="6919" width="9.140625" style="6"/>
    <col min="6920" max="6920" width="0" style="6" hidden="1" customWidth="1"/>
    <col min="6921" max="7165" width="9.140625" style="6"/>
    <col min="7166" max="7166" width="5.5703125" style="6" customWidth="1"/>
    <col min="7167" max="7168" width="9.140625" style="6"/>
    <col min="7169" max="7169" width="12.28515625" style="6" customWidth="1"/>
    <col min="7170" max="7175" width="9.140625" style="6"/>
    <col min="7176" max="7176" width="0" style="6" hidden="1" customWidth="1"/>
    <col min="7177" max="7421" width="9.140625" style="6"/>
    <col min="7422" max="7422" width="5.5703125" style="6" customWidth="1"/>
    <col min="7423" max="7424" width="9.140625" style="6"/>
    <col min="7425" max="7425" width="12.28515625" style="6" customWidth="1"/>
    <col min="7426" max="7431" width="9.140625" style="6"/>
    <col min="7432" max="7432" width="0" style="6" hidden="1" customWidth="1"/>
    <col min="7433" max="7677" width="9.140625" style="6"/>
    <col min="7678" max="7678" width="5.5703125" style="6" customWidth="1"/>
    <col min="7679" max="7680" width="9.140625" style="6"/>
    <col min="7681" max="7681" width="12.28515625" style="6" customWidth="1"/>
    <col min="7682" max="7687" width="9.140625" style="6"/>
    <col min="7688" max="7688" width="0" style="6" hidden="1" customWidth="1"/>
    <col min="7689" max="7933" width="9.140625" style="6"/>
    <col min="7934" max="7934" width="5.5703125" style="6" customWidth="1"/>
    <col min="7935" max="7936" width="9.140625" style="6"/>
    <col min="7937" max="7937" width="12.28515625" style="6" customWidth="1"/>
    <col min="7938" max="7943" width="9.140625" style="6"/>
    <col min="7944" max="7944" width="0" style="6" hidden="1" customWidth="1"/>
    <col min="7945" max="8189" width="9.140625" style="6"/>
    <col min="8190" max="8190" width="5.5703125" style="6" customWidth="1"/>
    <col min="8191" max="8192" width="9.140625" style="6"/>
    <col min="8193" max="8193" width="12.28515625" style="6" customWidth="1"/>
    <col min="8194" max="8199" width="9.140625" style="6"/>
    <col min="8200" max="8200" width="0" style="6" hidden="1" customWidth="1"/>
    <col min="8201" max="8445" width="9.140625" style="6"/>
    <col min="8446" max="8446" width="5.5703125" style="6" customWidth="1"/>
    <col min="8447" max="8448" width="9.140625" style="6"/>
    <col min="8449" max="8449" width="12.28515625" style="6" customWidth="1"/>
    <col min="8450" max="8455" width="9.140625" style="6"/>
    <col min="8456" max="8456" width="0" style="6" hidden="1" customWidth="1"/>
    <col min="8457" max="8701" width="9.140625" style="6"/>
    <col min="8702" max="8702" width="5.5703125" style="6" customWidth="1"/>
    <col min="8703" max="8704" width="9.140625" style="6"/>
    <col min="8705" max="8705" width="12.28515625" style="6" customWidth="1"/>
    <col min="8706" max="8711" width="9.140625" style="6"/>
    <col min="8712" max="8712" width="0" style="6" hidden="1" customWidth="1"/>
    <col min="8713" max="8957" width="9.140625" style="6"/>
    <col min="8958" max="8958" width="5.5703125" style="6" customWidth="1"/>
    <col min="8959" max="8960" width="9.140625" style="6"/>
    <col min="8961" max="8961" width="12.28515625" style="6" customWidth="1"/>
    <col min="8962" max="8967" width="9.140625" style="6"/>
    <col min="8968" max="8968" width="0" style="6" hidden="1" customWidth="1"/>
    <col min="8969" max="9213" width="9.140625" style="6"/>
    <col min="9214" max="9214" width="5.5703125" style="6" customWidth="1"/>
    <col min="9215" max="9216" width="9.140625" style="6"/>
    <col min="9217" max="9217" width="12.28515625" style="6" customWidth="1"/>
    <col min="9218" max="9223" width="9.140625" style="6"/>
    <col min="9224" max="9224" width="0" style="6" hidden="1" customWidth="1"/>
    <col min="9225" max="9469" width="9.140625" style="6"/>
    <col min="9470" max="9470" width="5.5703125" style="6" customWidth="1"/>
    <col min="9471" max="9472" width="9.140625" style="6"/>
    <col min="9473" max="9473" width="12.28515625" style="6" customWidth="1"/>
    <col min="9474" max="9479" width="9.140625" style="6"/>
    <col min="9480" max="9480" width="0" style="6" hidden="1" customWidth="1"/>
    <col min="9481" max="9725" width="9.140625" style="6"/>
    <col min="9726" max="9726" width="5.5703125" style="6" customWidth="1"/>
    <col min="9727" max="9728" width="9.140625" style="6"/>
    <col min="9729" max="9729" width="12.28515625" style="6" customWidth="1"/>
    <col min="9730" max="9735" width="9.140625" style="6"/>
    <col min="9736" max="9736" width="0" style="6" hidden="1" customWidth="1"/>
    <col min="9737" max="9981" width="9.140625" style="6"/>
    <col min="9982" max="9982" width="5.5703125" style="6" customWidth="1"/>
    <col min="9983" max="9984" width="9.140625" style="6"/>
    <col min="9985" max="9985" width="12.28515625" style="6" customWidth="1"/>
    <col min="9986" max="9991" width="9.140625" style="6"/>
    <col min="9992" max="9992" width="0" style="6" hidden="1" customWidth="1"/>
    <col min="9993" max="10237" width="9.140625" style="6"/>
    <col min="10238" max="10238" width="5.5703125" style="6" customWidth="1"/>
    <col min="10239" max="10240" width="9.140625" style="6"/>
    <col min="10241" max="10241" width="12.28515625" style="6" customWidth="1"/>
    <col min="10242" max="10247" width="9.140625" style="6"/>
    <col min="10248" max="10248" width="0" style="6" hidden="1" customWidth="1"/>
    <col min="10249" max="10493" width="9.140625" style="6"/>
    <col min="10494" max="10494" width="5.5703125" style="6" customWidth="1"/>
    <col min="10495" max="10496" width="9.140625" style="6"/>
    <col min="10497" max="10497" width="12.28515625" style="6" customWidth="1"/>
    <col min="10498" max="10503" width="9.140625" style="6"/>
    <col min="10504" max="10504" width="0" style="6" hidden="1" customWidth="1"/>
    <col min="10505" max="10749" width="9.140625" style="6"/>
    <col min="10750" max="10750" width="5.5703125" style="6" customWidth="1"/>
    <col min="10751" max="10752" width="9.140625" style="6"/>
    <col min="10753" max="10753" width="12.28515625" style="6" customWidth="1"/>
    <col min="10754" max="10759" width="9.140625" style="6"/>
    <col min="10760" max="10760" width="0" style="6" hidden="1" customWidth="1"/>
    <col min="10761" max="11005" width="9.140625" style="6"/>
    <col min="11006" max="11006" width="5.5703125" style="6" customWidth="1"/>
    <col min="11007" max="11008" width="9.140625" style="6"/>
    <col min="11009" max="11009" width="12.28515625" style="6" customWidth="1"/>
    <col min="11010" max="11015" width="9.140625" style="6"/>
    <col min="11016" max="11016" width="0" style="6" hidden="1" customWidth="1"/>
    <col min="11017" max="11261" width="9.140625" style="6"/>
    <col min="11262" max="11262" width="5.5703125" style="6" customWidth="1"/>
    <col min="11263" max="11264" width="9.140625" style="6"/>
    <col min="11265" max="11265" width="12.28515625" style="6" customWidth="1"/>
    <col min="11266" max="11271" width="9.140625" style="6"/>
    <col min="11272" max="11272" width="0" style="6" hidden="1" customWidth="1"/>
    <col min="11273" max="11517" width="9.140625" style="6"/>
    <col min="11518" max="11518" width="5.5703125" style="6" customWidth="1"/>
    <col min="11519" max="11520" width="9.140625" style="6"/>
    <col min="11521" max="11521" width="12.28515625" style="6" customWidth="1"/>
    <col min="11522" max="11527" width="9.140625" style="6"/>
    <col min="11528" max="11528" width="0" style="6" hidden="1" customWidth="1"/>
    <col min="11529" max="11773" width="9.140625" style="6"/>
    <col min="11774" max="11774" width="5.5703125" style="6" customWidth="1"/>
    <col min="11775" max="11776" width="9.140625" style="6"/>
    <col min="11777" max="11777" width="12.28515625" style="6" customWidth="1"/>
    <col min="11778" max="11783" width="9.140625" style="6"/>
    <col min="11784" max="11784" width="0" style="6" hidden="1" customWidth="1"/>
    <col min="11785" max="12029" width="9.140625" style="6"/>
    <col min="12030" max="12030" width="5.5703125" style="6" customWidth="1"/>
    <col min="12031" max="12032" width="9.140625" style="6"/>
    <col min="12033" max="12033" width="12.28515625" style="6" customWidth="1"/>
    <col min="12034" max="12039" width="9.140625" style="6"/>
    <col min="12040" max="12040" width="0" style="6" hidden="1" customWidth="1"/>
    <col min="12041" max="12285" width="9.140625" style="6"/>
    <col min="12286" max="12286" width="5.5703125" style="6" customWidth="1"/>
    <col min="12287" max="12288" width="9.140625" style="6"/>
    <col min="12289" max="12289" width="12.28515625" style="6" customWidth="1"/>
    <col min="12290" max="12295" width="9.140625" style="6"/>
    <col min="12296" max="12296" width="0" style="6" hidden="1" customWidth="1"/>
    <col min="12297" max="12541" width="9.140625" style="6"/>
    <col min="12542" max="12542" width="5.5703125" style="6" customWidth="1"/>
    <col min="12543" max="12544" width="9.140625" style="6"/>
    <col min="12545" max="12545" width="12.28515625" style="6" customWidth="1"/>
    <col min="12546" max="12551" width="9.140625" style="6"/>
    <col min="12552" max="12552" width="0" style="6" hidden="1" customWidth="1"/>
    <col min="12553" max="12797" width="9.140625" style="6"/>
    <col min="12798" max="12798" width="5.5703125" style="6" customWidth="1"/>
    <col min="12799" max="12800" width="9.140625" style="6"/>
    <col min="12801" max="12801" width="12.28515625" style="6" customWidth="1"/>
    <col min="12802" max="12807" width="9.140625" style="6"/>
    <col min="12808" max="12808" width="0" style="6" hidden="1" customWidth="1"/>
    <col min="12809" max="13053" width="9.140625" style="6"/>
    <col min="13054" max="13054" width="5.5703125" style="6" customWidth="1"/>
    <col min="13055" max="13056" width="9.140625" style="6"/>
    <col min="13057" max="13057" width="12.28515625" style="6" customWidth="1"/>
    <col min="13058" max="13063" width="9.140625" style="6"/>
    <col min="13064" max="13064" width="0" style="6" hidden="1" customWidth="1"/>
    <col min="13065" max="13309" width="9.140625" style="6"/>
    <col min="13310" max="13310" width="5.5703125" style="6" customWidth="1"/>
    <col min="13311" max="13312" width="9.140625" style="6"/>
    <col min="13313" max="13313" width="12.28515625" style="6" customWidth="1"/>
    <col min="13314" max="13319" width="9.140625" style="6"/>
    <col min="13320" max="13320" width="0" style="6" hidden="1" customWidth="1"/>
    <col min="13321" max="13565" width="9.140625" style="6"/>
    <col min="13566" max="13566" width="5.5703125" style="6" customWidth="1"/>
    <col min="13567" max="13568" width="9.140625" style="6"/>
    <col min="13569" max="13569" width="12.28515625" style="6" customWidth="1"/>
    <col min="13570" max="13575" width="9.140625" style="6"/>
    <col min="13576" max="13576" width="0" style="6" hidden="1" customWidth="1"/>
    <col min="13577" max="13821" width="9.140625" style="6"/>
    <col min="13822" max="13822" width="5.5703125" style="6" customWidth="1"/>
    <col min="13823" max="13824" width="9.140625" style="6"/>
    <col min="13825" max="13825" width="12.28515625" style="6" customWidth="1"/>
    <col min="13826" max="13831" width="9.140625" style="6"/>
    <col min="13832" max="13832" width="0" style="6" hidden="1" customWidth="1"/>
    <col min="13833" max="14077" width="9.140625" style="6"/>
    <col min="14078" max="14078" width="5.5703125" style="6" customWidth="1"/>
    <col min="14079" max="14080" width="9.140625" style="6"/>
    <col min="14081" max="14081" width="12.28515625" style="6" customWidth="1"/>
    <col min="14082" max="14087" width="9.140625" style="6"/>
    <col min="14088" max="14088" width="0" style="6" hidden="1" customWidth="1"/>
    <col min="14089" max="14333" width="9.140625" style="6"/>
    <col min="14334" max="14334" width="5.5703125" style="6" customWidth="1"/>
    <col min="14335" max="14336" width="9.140625" style="6"/>
    <col min="14337" max="14337" width="12.28515625" style="6" customWidth="1"/>
    <col min="14338" max="14343" width="9.140625" style="6"/>
    <col min="14344" max="14344" width="0" style="6" hidden="1" customWidth="1"/>
    <col min="14345" max="14589" width="9.140625" style="6"/>
    <col min="14590" max="14590" width="5.5703125" style="6" customWidth="1"/>
    <col min="14591" max="14592" width="9.140625" style="6"/>
    <col min="14593" max="14593" width="12.28515625" style="6" customWidth="1"/>
    <col min="14594" max="14599" width="9.140625" style="6"/>
    <col min="14600" max="14600" width="0" style="6" hidden="1" customWidth="1"/>
    <col min="14601" max="14845" width="9.140625" style="6"/>
    <col min="14846" max="14846" width="5.5703125" style="6" customWidth="1"/>
    <col min="14847" max="14848" width="9.140625" style="6"/>
    <col min="14849" max="14849" width="12.28515625" style="6" customWidth="1"/>
    <col min="14850" max="14855" width="9.140625" style="6"/>
    <col min="14856" max="14856" width="0" style="6" hidden="1" customWidth="1"/>
    <col min="14857" max="15101" width="9.140625" style="6"/>
    <col min="15102" max="15102" width="5.5703125" style="6" customWidth="1"/>
    <col min="15103" max="15104" width="9.140625" style="6"/>
    <col min="15105" max="15105" width="12.28515625" style="6" customWidth="1"/>
    <col min="15106" max="15111" width="9.140625" style="6"/>
    <col min="15112" max="15112" width="0" style="6" hidden="1" customWidth="1"/>
    <col min="15113" max="15357" width="9.140625" style="6"/>
    <col min="15358" max="15358" width="5.5703125" style="6" customWidth="1"/>
    <col min="15359" max="15360" width="9.140625" style="6"/>
    <col min="15361" max="15361" width="12.28515625" style="6" customWidth="1"/>
    <col min="15362" max="15367" width="9.140625" style="6"/>
    <col min="15368" max="15368" width="0" style="6" hidden="1" customWidth="1"/>
    <col min="15369" max="15613" width="9.140625" style="6"/>
    <col min="15614" max="15614" width="5.5703125" style="6" customWidth="1"/>
    <col min="15615" max="15616" width="9.140625" style="6"/>
    <col min="15617" max="15617" width="12.28515625" style="6" customWidth="1"/>
    <col min="15618" max="15623" width="9.140625" style="6"/>
    <col min="15624" max="15624" width="0" style="6" hidden="1" customWidth="1"/>
    <col min="15625" max="15869" width="9.140625" style="6"/>
    <col min="15870" max="15870" width="5.5703125" style="6" customWidth="1"/>
    <col min="15871" max="15872" width="9.140625" style="6"/>
    <col min="15873" max="15873" width="12.28515625" style="6" customWidth="1"/>
    <col min="15874" max="15879" width="9.140625" style="6"/>
    <col min="15880" max="15880" width="0" style="6" hidden="1" customWidth="1"/>
    <col min="15881" max="16125" width="9.140625" style="6"/>
    <col min="16126" max="16126" width="5.5703125" style="6" customWidth="1"/>
    <col min="16127" max="16128" width="9.140625" style="6"/>
    <col min="16129" max="16129" width="12.28515625" style="6" customWidth="1"/>
    <col min="16130" max="16135" width="9.140625" style="6"/>
    <col min="16136" max="16136" width="0" style="6" hidden="1" customWidth="1"/>
    <col min="16137" max="16384" width="9.140625" style="6"/>
  </cols>
  <sheetData>
    <row r="1" spans="1:18" s="1" customFormat="1" ht="15.75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pans="1:18" s="1" customFormat="1" ht="15.75" customHeight="1" x14ac:dyDescent="0.2">
      <c r="A2" s="10" t="s">
        <v>82</v>
      </c>
      <c r="B2" s="8"/>
      <c r="C2" s="9"/>
      <c r="D2" s="9"/>
      <c r="E2" s="11"/>
      <c r="F2" s="8"/>
      <c r="G2" s="12"/>
      <c r="H2" s="12"/>
      <c r="I2" s="9"/>
      <c r="J2" s="8"/>
      <c r="K2" s="8"/>
      <c r="L2" s="8"/>
      <c r="M2" s="8"/>
      <c r="N2" s="8"/>
      <c r="O2" s="8"/>
      <c r="P2" s="8"/>
      <c r="Q2" s="8"/>
      <c r="R2" s="9"/>
    </row>
    <row r="3" spans="1:18" s="1" customFormat="1" ht="30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1" customFormat="1" ht="21" customHeight="1" x14ac:dyDescent="0.2">
      <c r="A4" s="33" t="s">
        <v>83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s="1" customFormat="1" ht="20.25" customHeight="1" x14ac:dyDescent="0.2">
      <c r="A5" s="34" t="s">
        <v>84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2" customFormat="1" ht="15.75" customHeight="1" x14ac:dyDescent="0.2">
      <c r="A6" s="31" t="s">
        <v>2</v>
      </c>
      <c r="B6" s="29" t="s">
        <v>3</v>
      </c>
      <c r="C6" s="29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29" t="s">
        <v>9</v>
      </c>
      <c r="I6" s="29" t="s">
        <v>10</v>
      </c>
      <c r="J6" s="29" t="s">
        <v>11</v>
      </c>
      <c r="K6" s="35" t="s">
        <v>12</v>
      </c>
      <c r="L6" s="36" t="s">
        <v>13</v>
      </c>
      <c r="M6" s="30" t="s">
        <v>14</v>
      </c>
      <c r="N6" s="29" t="s">
        <v>15</v>
      </c>
      <c r="O6" s="29"/>
      <c r="P6" s="29"/>
      <c r="Q6" s="29"/>
      <c r="R6" s="29" t="s">
        <v>16</v>
      </c>
    </row>
    <row r="7" spans="1:18" s="2" customFormat="1" ht="15.75" customHeight="1" x14ac:dyDescent="0.2">
      <c r="A7" s="31"/>
      <c r="B7" s="29"/>
      <c r="C7" s="29"/>
      <c r="D7" s="31"/>
      <c r="E7" s="31"/>
      <c r="F7" s="31"/>
      <c r="G7" s="31"/>
      <c r="H7" s="29"/>
      <c r="I7" s="29"/>
      <c r="J7" s="29"/>
      <c r="K7" s="35"/>
      <c r="L7" s="36"/>
      <c r="M7" s="30"/>
      <c r="N7" s="30" t="s">
        <v>17</v>
      </c>
      <c r="O7" s="31" t="s">
        <v>18</v>
      </c>
      <c r="P7" s="31" t="s">
        <v>19</v>
      </c>
      <c r="Q7" s="31" t="s">
        <v>20</v>
      </c>
      <c r="R7" s="29"/>
    </row>
    <row r="8" spans="1:18" s="2" customFormat="1" ht="15.75" customHeight="1" x14ac:dyDescent="0.2">
      <c r="A8" s="31"/>
      <c r="B8" s="29"/>
      <c r="C8" s="29"/>
      <c r="D8" s="31"/>
      <c r="E8" s="31"/>
      <c r="F8" s="31"/>
      <c r="G8" s="31"/>
      <c r="H8" s="29"/>
      <c r="I8" s="29"/>
      <c r="J8" s="29"/>
      <c r="K8" s="35"/>
      <c r="L8" s="36"/>
      <c r="M8" s="30"/>
      <c r="N8" s="30"/>
      <c r="O8" s="31"/>
      <c r="P8" s="31"/>
      <c r="Q8" s="31"/>
      <c r="R8" s="29"/>
    </row>
    <row r="9" spans="1:18" s="3" customFormat="1" ht="11.25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/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</row>
    <row r="10" spans="1:18" s="2" customFormat="1" ht="11.25" x14ac:dyDescent="0.2">
      <c r="A10" s="14">
        <v>1</v>
      </c>
      <c r="B10" s="21" t="s">
        <v>23</v>
      </c>
      <c r="C10" s="21" t="s">
        <v>22</v>
      </c>
      <c r="D10" s="22" t="s">
        <v>24</v>
      </c>
      <c r="E10" s="22">
        <v>1</v>
      </c>
      <c r="F10" s="21" t="s">
        <v>85</v>
      </c>
      <c r="G10" s="22" t="s">
        <v>25</v>
      </c>
      <c r="H10" s="23" t="s">
        <v>26</v>
      </c>
      <c r="I10" s="24">
        <v>4.71</v>
      </c>
      <c r="J10" s="25">
        <f>K10*I10</f>
        <v>83352.87</v>
      </c>
      <c r="K10" s="26">
        <v>17697</v>
      </c>
      <c r="L10" s="27">
        <v>1.5</v>
      </c>
      <c r="M10" s="25">
        <f t="shared" ref="M10:M48" si="0">J10*L10</f>
        <v>125029.30499999999</v>
      </c>
      <c r="N10" s="25">
        <v>12502</v>
      </c>
      <c r="O10" s="25"/>
      <c r="P10" s="25"/>
      <c r="Q10" s="25"/>
      <c r="R10" s="28">
        <f>Q10+P10+O10+N10+M10</f>
        <v>137531.30499999999</v>
      </c>
    </row>
    <row r="11" spans="1:18" s="2" customFormat="1" ht="11.25" x14ac:dyDescent="0.2">
      <c r="A11" s="14">
        <v>2</v>
      </c>
      <c r="B11" s="21" t="s">
        <v>86</v>
      </c>
      <c r="C11" s="21" t="s">
        <v>28</v>
      </c>
      <c r="D11" s="22" t="s">
        <v>24</v>
      </c>
      <c r="E11" s="22" t="s">
        <v>35</v>
      </c>
      <c r="F11" s="21" t="s">
        <v>87</v>
      </c>
      <c r="G11" s="22" t="s">
        <v>88</v>
      </c>
      <c r="H11" s="23" t="s">
        <v>26</v>
      </c>
      <c r="I11" s="24">
        <v>4.0999999999999996</v>
      </c>
      <c r="J11" s="25">
        <v>72558</v>
      </c>
      <c r="K11" s="26"/>
      <c r="L11" s="27">
        <v>1</v>
      </c>
      <c r="M11" s="25">
        <v>72558</v>
      </c>
      <c r="N11" s="25">
        <v>7255</v>
      </c>
      <c r="O11" s="25"/>
      <c r="P11" s="25"/>
      <c r="Q11" s="25"/>
      <c r="R11" s="28">
        <f t="shared" ref="R11:R48" si="1">Q11+P11+O11+N11+M11</f>
        <v>79813</v>
      </c>
    </row>
    <row r="12" spans="1:18" s="2" customFormat="1" ht="11.25" x14ac:dyDescent="0.2">
      <c r="A12" s="14">
        <v>3</v>
      </c>
      <c r="B12" s="21" t="s">
        <v>29</v>
      </c>
      <c r="C12" s="21" t="s">
        <v>30</v>
      </c>
      <c r="D12" s="22" t="s">
        <v>24</v>
      </c>
      <c r="E12" s="22" t="s">
        <v>35</v>
      </c>
      <c r="F12" s="21" t="s">
        <v>89</v>
      </c>
      <c r="G12" s="22" t="s">
        <v>31</v>
      </c>
      <c r="H12" s="23" t="s">
        <v>32</v>
      </c>
      <c r="I12" s="24">
        <v>5.53</v>
      </c>
      <c r="J12" s="25">
        <f t="shared" ref="J12:J48" si="2">K12*I12</f>
        <v>97864.41</v>
      </c>
      <c r="K12" s="26">
        <v>17697</v>
      </c>
      <c r="L12" s="27">
        <v>1</v>
      </c>
      <c r="M12" s="25">
        <f t="shared" si="0"/>
        <v>97864.41</v>
      </c>
      <c r="N12" s="25">
        <f t="shared" ref="N12:N15" si="3">J12*L12*0.1</f>
        <v>9786.4410000000007</v>
      </c>
      <c r="O12" s="25"/>
      <c r="P12" s="25"/>
      <c r="Q12" s="25"/>
      <c r="R12" s="28">
        <f t="shared" si="1"/>
        <v>107650.85100000001</v>
      </c>
    </row>
    <row r="13" spans="1:18" s="2" customFormat="1" ht="11.25" x14ac:dyDescent="0.2">
      <c r="A13" s="14">
        <v>4</v>
      </c>
      <c r="B13" s="21" t="s">
        <v>90</v>
      </c>
      <c r="C13" s="21" t="s">
        <v>33</v>
      </c>
      <c r="D13" s="22" t="s">
        <v>24</v>
      </c>
      <c r="E13" s="22" t="s">
        <v>35</v>
      </c>
      <c r="F13" s="21" t="s">
        <v>87</v>
      </c>
      <c r="G13" s="22" t="s">
        <v>36</v>
      </c>
      <c r="H13" s="23" t="s">
        <v>37</v>
      </c>
      <c r="I13" s="24">
        <v>2.94</v>
      </c>
      <c r="J13" s="25">
        <f t="shared" si="2"/>
        <v>52029.18</v>
      </c>
      <c r="K13" s="26">
        <v>17697</v>
      </c>
      <c r="L13" s="27">
        <v>1</v>
      </c>
      <c r="M13" s="25">
        <f t="shared" si="0"/>
        <v>52029.18</v>
      </c>
      <c r="N13" s="25">
        <v>5202</v>
      </c>
      <c r="O13" s="25"/>
      <c r="P13" s="25"/>
      <c r="Q13" s="25"/>
      <c r="R13" s="28">
        <f t="shared" si="1"/>
        <v>57231.18</v>
      </c>
    </row>
    <row r="14" spans="1:18" s="2" customFormat="1" ht="11.25" x14ac:dyDescent="0.2">
      <c r="A14" s="14">
        <v>5</v>
      </c>
      <c r="B14" s="21" t="s">
        <v>38</v>
      </c>
      <c r="C14" s="21" t="s">
        <v>39</v>
      </c>
      <c r="D14" s="22" t="s">
        <v>34</v>
      </c>
      <c r="E14" s="22" t="s">
        <v>35</v>
      </c>
      <c r="F14" s="21" t="s">
        <v>40</v>
      </c>
      <c r="G14" s="22" t="s">
        <v>41</v>
      </c>
      <c r="H14" s="23" t="s">
        <v>106</v>
      </c>
      <c r="I14" s="24">
        <v>3.73</v>
      </c>
      <c r="J14" s="25">
        <f t="shared" si="2"/>
        <v>66009.81</v>
      </c>
      <c r="K14" s="26">
        <v>17697</v>
      </c>
      <c r="L14" s="27">
        <v>0.5</v>
      </c>
      <c r="M14" s="25">
        <f t="shared" si="0"/>
        <v>33004.904999999999</v>
      </c>
      <c r="N14" s="25">
        <f t="shared" si="3"/>
        <v>3300.4904999999999</v>
      </c>
      <c r="O14" s="25"/>
      <c r="P14" s="25"/>
      <c r="Q14" s="25"/>
      <c r="R14" s="28">
        <f t="shared" si="1"/>
        <v>36305.395499999999</v>
      </c>
    </row>
    <row r="15" spans="1:18" s="2" customFormat="1" ht="11.25" x14ac:dyDescent="0.2">
      <c r="A15" s="14">
        <v>6</v>
      </c>
      <c r="B15" s="21" t="s">
        <v>42</v>
      </c>
      <c r="C15" s="21" t="s">
        <v>43</v>
      </c>
      <c r="D15" s="22" t="s">
        <v>34</v>
      </c>
      <c r="E15" s="22" t="s">
        <v>35</v>
      </c>
      <c r="F15" s="21" t="s">
        <v>40</v>
      </c>
      <c r="G15" s="22" t="s">
        <v>41</v>
      </c>
      <c r="H15" s="23" t="s">
        <v>106</v>
      </c>
      <c r="I15" s="24">
        <v>3.73</v>
      </c>
      <c r="J15" s="25">
        <f t="shared" si="2"/>
        <v>66009.81</v>
      </c>
      <c r="K15" s="26">
        <v>17697</v>
      </c>
      <c r="L15" s="27">
        <v>1</v>
      </c>
      <c r="M15" s="25">
        <f t="shared" si="0"/>
        <v>66009.81</v>
      </c>
      <c r="N15" s="25">
        <f t="shared" si="3"/>
        <v>6600.9809999999998</v>
      </c>
      <c r="O15" s="25"/>
      <c r="P15" s="25"/>
      <c r="Q15" s="25"/>
      <c r="R15" s="28">
        <f t="shared" si="1"/>
        <v>72610.790999999997</v>
      </c>
    </row>
    <row r="16" spans="1:18" s="2" customFormat="1" ht="11.25" x14ac:dyDescent="0.2">
      <c r="A16" s="14">
        <v>7</v>
      </c>
      <c r="B16" s="21" t="s">
        <v>44</v>
      </c>
      <c r="C16" s="21" t="s">
        <v>43</v>
      </c>
      <c r="D16" s="22" t="s">
        <v>34</v>
      </c>
      <c r="E16" s="22" t="s">
        <v>27</v>
      </c>
      <c r="F16" s="21" t="s">
        <v>45</v>
      </c>
      <c r="G16" s="22" t="s">
        <v>41</v>
      </c>
      <c r="H16" s="23" t="s">
        <v>37</v>
      </c>
      <c r="I16" s="24">
        <v>4.53</v>
      </c>
      <c r="J16" s="25">
        <f t="shared" si="2"/>
        <v>80167.41</v>
      </c>
      <c r="K16" s="26">
        <v>17697</v>
      </c>
      <c r="L16" s="27">
        <v>0.5</v>
      </c>
      <c r="M16" s="25">
        <f t="shared" si="0"/>
        <v>40083.705000000002</v>
      </c>
      <c r="N16" s="25">
        <f>J16*0.5*0.1</f>
        <v>4008.3705000000004</v>
      </c>
      <c r="O16" s="25"/>
      <c r="P16" s="25"/>
      <c r="Q16" s="25"/>
      <c r="R16" s="28">
        <f t="shared" si="1"/>
        <v>44092.075499999999</v>
      </c>
    </row>
    <row r="17" spans="1:18" s="2" customFormat="1" ht="11.25" x14ac:dyDescent="0.2">
      <c r="A17" s="14">
        <v>8</v>
      </c>
      <c r="B17" s="21" t="s">
        <v>46</v>
      </c>
      <c r="C17" s="21" t="s">
        <v>47</v>
      </c>
      <c r="D17" s="22" t="s">
        <v>48</v>
      </c>
      <c r="E17" s="22"/>
      <c r="F17" s="21" t="s">
        <v>91</v>
      </c>
      <c r="G17" s="22" t="s">
        <v>36</v>
      </c>
      <c r="H17" s="23" t="s">
        <v>37</v>
      </c>
      <c r="I17" s="24">
        <v>3.08</v>
      </c>
      <c r="J17" s="25">
        <f t="shared" si="2"/>
        <v>54506.76</v>
      </c>
      <c r="K17" s="26">
        <v>17697</v>
      </c>
      <c r="L17" s="27">
        <v>1.25</v>
      </c>
      <c r="M17" s="25">
        <f t="shared" si="0"/>
        <v>68133.45</v>
      </c>
      <c r="N17" s="25">
        <f t="shared" ref="N17:N28" si="4">J17*1.25*0.1</f>
        <v>6813.3450000000003</v>
      </c>
      <c r="O17" s="25">
        <v>8849</v>
      </c>
      <c r="P17" s="25">
        <v>6636</v>
      </c>
      <c r="Q17" s="25"/>
      <c r="R17" s="28">
        <f t="shared" si="1"/>
        <v>90431.794999999998</v>
      </c>
    </row>
    <row r="18" spans="1:18" s="2" customFormat="1" ht="11.25" x14ac:dyDescent="0.2">
      <c r="A18" s="14">
        <v>9</v>
      </c>
      <c r="B18" s="21" t="s">
        <v>49</v>
      </c>
      <c r="C18" s="21" t="s">
        <v>47</v>
      </c>
      <c r="D18" s="22" t="s">
        <v>48</v>
      </c>
      <c r="E18" s="22"/>
      <c r="F18" s="21" t="s">
        <v>92</v>
      </c>
      <c r="G18" s="22" t="s">
        <v>36</v>
      </c>
      <c r="H18" s="23" t="s">
        <v>37</v>
      </c>
      <c r="I18" s="24">
        <v>3.25</v>
      </c>
      <c r="J18" s="25">
        <f t="shared" si="2"/>
        <v>57515.25</v>
      </c>
      <c r="K18" s="26">
        <v>17697</v>
      </c>
      <c r="L18" s="27">
        <v>1.25</v>
      </c>
      <c r="M18" s="25">
        <f t="shared" si="0"/>
        <v>71894.0625</v>
      </c>
      <c r="N18" s="25">
        <f t="shared" si="4"/>
        <v>7189.40625</v>
      </c>
      <c r="O18" s="25">
        <v>8849</v>
      </c>
      <c r="P18" s="25">
        <v>6636</v>
      </c>
      <c r="Q18" s="25"/>
      <c r="R18" s="28">
        <f t="shared" si="1"/>
        <v>94568.46875</v>
      </c>
    </row>
    <row r="19" spans="1:18" s="2" customFormat="1" ht="11.25" x14ac:dyDescent="0.2">
      <c r="A19" s="14">
        <v>10</v>
      </c>
      <c r="B19" s="21" t="s">
        <v>50</v>
      </c>
      <c r="C19" s="21" t="s">
        <v>47</v>
      </c>
      <c r="D19" s="22" t="s">
        <v>48</v>
      </c>
      <c r="E19" s="22"/>
      <c r="F19" s="21" t="s">
        <v>93</v>
      </c>
      <c r="G19" s="22" t="s">
        <v>36</v>
      </c>
      <c r="H19" s="23" t="s">
        <v>37</v>
      </c>
      <c r="I19" s="24">
        <v>3.16</v>
      </c>
      <c r="J19" s="25">
        <f t="shared" si="2"/>
        <v>55922.520000000004</v>
      </c>
      <c r="K19" s="26">
        <v>17697</v>
      </c>
      <c r="L19" s="27">
        <v>1.25</v>
      </c>
      <c r="M19" s="25">
        <f t="shared" si="0"/>
        <v>69903.150000000009</v>
      </c>
      <c r="N19" s="25">
        <f t="shared" si="4"/>
        <v>6990.3150000000014</v>
      </c>
      <c r="O19" s="25">
        <v>8849</v>
      </c>
      <c r="P19" s="25">
        <v>6636</v>
      </c>
      <c r="Q19" s="25"/>
      <c r="R19" s="28">
        <f t="shared" si="1"/>
        <v>92378.465000000011</v>
      </c>
    </row>
    <row r="20" spans="1:18" s="2" customFormat="1" ht="11.25" x14ac:dyDescent="0.2">
      <c r="A20" s="14">
        <v>11</v>
      </c>
      <c r="B20" s="21" t="s">
        <v>94</v>
      </c>
      <c r="C20" s="21" t="s">
        <v>47</v>
      </c>
      <c r="D20" s="22" t="s">
        <v>48</v>
      </c>
      <c r="E20" s="22"/>
      <c r="F20" s="21" t="s">
        <v>95</v>
      </c>
      <c r="G20" s="22" t="s">
        <v>36</v>
      </c>
      <c r="H20" s="23" t="s">
        <v>37</v>
      </c>
      <c r="I20" s="24">
        <v>2.98</v>
      </c>
      <c r="J20" s="25">
        <f t="shared" si="2"/>
        <v>52737.06</v>
      </c>
      <c r="K20" s="26">
        <v>17697</v>
      </c>
      <c r="L20" s="27">
        <v>1.25</v>
      </c>
      <c r="M20" s="25">
        <f t="shared" si="0"/>
        <v>65921.324999999997</v>
      </c>
      <c r="N20" s="25">
        <f t="shared" si="4"/>
        <v>6592.1324999999997</v>
      </c>
      <c r="O20" s="25">
        <v>8849</v>
      </c>
      <c r="P20" s="25">
        <v>6636</v>
      </c>
      <c r="Q20" s="25"/>
      <c r="R20" s="28">
        <f t="shared" si="1"/>
        <v>87998.45749999999</v>
      </c>
    </row>
    <row r="21" spans="1:18" s="2" customFormat="1" ht="11.25" x14ac:dyDescent="0.2">
      <c r="A21" s="14">
        <v>12</v>
      </c>
      <c r="B21" s="21" t="s">
        <v>107</v>
      </c>
      <c r="C21" s="21" t="s">
        <v>47</v>
      </c>
      <c r="D21" s="22" t="s">
        <v>48</v>
      </c>
      <c r="E21" s="22"/>
      <c r="F21" s="21" t="s">
        <v>95</v>
      </c>
      <c r="G21" s="22" t="s">
        <v>36</v>
      </c>
      <c r="H21" s="23" t="s">
        <v>37</v>
      </c>
      <c r="I21" s="24">
        <v>2.98</v>
      </c>
      <c r="J21" s="25">
        <f t="shared" si="2"/>
        <v>52737.06</v>
      </c>
      <c r="K21" s="26">
        <v>17697</v>
      </c>
      <c r="L21" s="27">
        <v>1.25</v>
      </c>
      <c r="M21" s="25">
        <f t="shared" si="0"/>
        <v>65921.324999999997</v>
      </c>
      <c r="N21" s="25">
        <f t="shared" si="4"/>
        <v>6592.1324999999997</v>
      </c>
      <c r="O21" s="25">
        <v>8849</v>
      </c>
      <c r="P21" s="25">
        <v>6636</v>
      </c>
      <c r="Q21" s="25"/>
      <c r="R21" s="28">
        <f t="shared" si="1"/>
        <v>87998.45749999999</v>
      </c>
    </row>
    <row r="22" spans="1:18" s="2" customFormat="1" ht="11.25" x14ac:dyDescent="0.2">
      <c r="A22" s="14">
        <v>13</v>
      </c>
      <c r="B22" s="21" t="s">
        <v>51</v>
      </c>
      <c r="C22" s="21" t="s">
        <v>47</v>
      </c>
      <c r="D22" s="22" t="s">
        <v>48</v>
      </c>
      <c r="E22" s="22"/>
      <c r="F22" s="21" t="s">
        <v>96</v>
      </c>
      <c r="G22" s="22" t="s">
        <v>36</v>
      </c>
      <c r="H22" s="23" t="s">
        <v>37</v>
      </c>
      <c r="I22" s="24">
        <v>3.04</v>
      </c>
      <c r="J22" s="25">
        <f t="shared" si="2"/>
        <v>53798.879999999997</v>
      </c>
      <c r="K22" s="26">
        <v>17697</v>
      </c>
      <c r="L22" s="27">
        <v>1.25</v>
      </c>
      <c r="M22" s="25">
        <f t="shared" si="0"/>
        <v>67248.599999999991</v>
      </c>
      <c r="N22" s="25">
        <f t="shared" si="4"/>
        <v>6724.86</v>
      </c>
      <c r="O22" s="25">
        <v>8849</v>
      </c>
      <c r="P22" s="25">
        <v>6636</v>
      </c>
      <c r="Q22" s="25"/>
      <c r="R22" s="28">
        <f t="shared" si="1"/>
        <v>89458.459999999992</v>
      </c>
    </row>
    <row r="23" spans="1:18" s="2" customFormat="1" ht="11.25" x14ac:dyDescent="0.2">
      <c r="A23" s="14">
        <v>14</v>
      </c>
      <c r="B23" s="21" t="s">
        <v>52</v>
      </c>
      <c r="C23" s="21" t="s">
        <v>47</v>
      </c>
      <c r="D23" s="22" t="s">
        <v>48</v>
      </c>
      <c r="E23" s="22"/>
      <c r="F23" s="21" t="s">
        <v>53</v>
      </c>
      <c r="G23" s="22" t="s">
        <v>36</v>
      </c>
      <c r="H23" s="23" t="s">
        <v>37</v>
      </c>
      <c r="I23" s="24">
        <v>3.29</v>
      </c>
      <c r="J23" s="25">
        <f t="shared" si="2"/>
        <v>58223.13</v>
      </c>
      <c r="K23" s="26">
        <v>17697</v>
      </c>
      <c r="L23" s="27">
        <v>1.25</v>
      </c>
      <c r="M23" s="25">
        <f t="shared" si="0"/>
        <v>72778.912499999991</v>
      </c>
      <c r="N23" s="25">
        <f t="shared" si="4"/>
        <v>7277.8912499999997</v>
      </c>
      <c r="O23" s="25">
        <v>8849</v>
      </c>
      <c r="P23" s="25">
        <v>6636</v>
      </c>
      <c r="Q23" s="25"/>
      <c r="R23" s="28">
        <f t="shared" si="1"/>
        <v>95541.803749999992</v>
      </c>
    </row>
    <row r="24" spans="1:18" s="2" customFormat="1" ht="11.25" x14ac:dyDescent="0.2">
      <c r="A24" s="14">
        <v>15</v>
      </c>
      <c r="B24" s="21" t="s">
        <v>54</v>
      </c>
      <c r="C24" s="21" t="s">
        <v>47</v>
      </c>
      <c r="D24" s="22" t="s">
        <v>48</v>
      </c>
      <c r="E24" s="22"/>
      <c r="F24" s="21" t="s">
        <v>55</v>
      </c>
      <c r="G24" s="22" t="s">
        <v>36</v>
      </c>
      <c r="H24" s="23" t="s">
        <v>37</v>
      </c>
      <c r="I24" s="24">
        <v>3.12</v>
      </c>
      <c r="J24" s="25">
        <f t="shared" si="2"/>
        <v>55214.64</v>
      </c>
      <c r="K24" s="26">
        <v>17697</v>
      </c>
      <c r="L24" s="27">
        <v>1.25</v>
      </c>
      <c r="M24" s="25">
        <f t="shared" si="0"/>
        <v>69018.3</v>
      </c>
      <c r="N24" s="25">
        <v>6901</v>
      </c>
      <c r="O24" s="25">
        <v>8849</v>
      </c>
      <c r="P24" s="25">
        <v>6636</v>
      </c>
      <c r="Q24" s="25"/>
      <c r="R24" s="28">
        <f t="shared" si="1"/>
        <v>91404.3</v>
      </c>
    </row>
    <row r="25" spans="1:18" s="2" customFormat="1" ht="11.25" x14ac:dyDescent="0.2">
      <c r="A25" s="14">
        <v>16</v>
      </c>
      <c r="B25" s="21" t="s">
        <v>56</v>
      </c>
      <c r="C25" s="21" t="s">
        <v>47</v>
      </c>
      <c r="D25" s="22" t="s">
        <v>48</v>
      </c>
      <c r="E25" s="22"/>
      <c r="F25" s="21" t="s">
        <v>97</v>
      </c>
      <c r="G25" s="22" t="s">
        <v>36</v>
      </c>
      <c r="H25" s="23" t="s">
        <v>37</v>
      </c>
      <c r="I25" s="24">
        <v>3.19</v>
      </c>
      <c r="J25" s="25">
        <f t="shared" si="2"/>
        <v>56453.43</v>
      </c>
      <c r="K25" s="26">
        <v>17697</v>
      </c>
      <c r="L25" s="27">
        <v>1.25</v>
      </c>
      <c r="M25" s="25">
        <f t="shared" si="0"/>
        <v>70566.787500000006</v>
      </c>
      <c r="N25" s="25">
        <v>7056</v>
      </c>
      <c r="O25" s="25">
        <f t="shared" ref="O25" si="5">K25*0.4*1.25</f>
        <v>8848.5</v>
      </c>
      <c r="P25" s="25">
        <v>6636</v>
      </c>
      <c r="Q25" s="25"/>
      <c r="R25" s="28">
        <f t="shared" si="1"/>
        <v>93107.287500000006</v>
      </c>
    </row>
    <row r="26" spans="1:18" s="2" customFormat="1" ht="11.25" x14ac:dyDescent="0.2">
      <c r="A26" s="14">
        <v>17</v>
      </c>
      <c r="B26" s="21" t="s">
        <v>57</v>
      </c>
      <c r="C26" s="21" t="s">
        <v>47</v>
      </c>
      <c r="D26" s="22" t="s">
        <v>48</v>
      </c>
      <c r="E26" s="22"/>
      <c r="F26" s="21" t="s">
        <v>98</v>
      </c>
      <c r="G26" s="22" t="s">
        <v>36</v>
      </c>
      <c r="H26" s="23" t="s">
        <v>37</v>
      </c>
      <c r="I26" s="24">
        <v>2.98</v>
      </c>
      <c r="J26" s="25">
        <f t="shared" si="2"/>
        <v>52737.06</v>
      </c>
      <c r="K26" s="26">
        <v>17697</v>
      </c>
      <c r="L26" s="27">
        <v>1.25</v>
      </c>
      <c r="M26" s="25">
        <f t="shared" si="0"/>
        <v>65921.324999999997</v>
      </c>
      <c r="N26" s="25">
        <f t="shared" si="4"/>
        <v>6592.1324999999997</v>
      </c>
      <c r="O26" s="25"/>
      <c r="P26" s="25">
        <f t="shared" ref="P26" si="6">K26*0.3*1.25</f>
        <v>6636.3749999999991</v>
      </c>
      <c r="Q26" s="25"/>
      <c r="R26" s="28">
        <f t="shared" si="1"/>
        <v>79149.83249999999</v>
      </c>
    </row>
    <row r="27" spans="1:18" s="2" customFormat="1" ht="11.25" x14ac:dyDescent="0.2">
      <c r="A27" s="14">
        <v>18</v>
      </c>
      <c r="B27" s="21" t="s">
        <v>58</v>
      </c>
      <c r="C27" s="21" t="s">
        <v>47</v>
      </c>
      <c r="D27" s="22" t="s">
        <v>48</v>
      </c>
      <c r="E27" s="22"/>
      <c r="F27" s="21" t="s">
        <v>99</v>
      </c>
      <c r="G27" s="22" t="s">
        <v>36</v>
      </c>
      <c r="H27" s="23" t="s">
        <v>37</v>
      </c>
      <c r="I27" s="24">
        <v>2.98</v>
      </c>
      <c r="J27" s="25">
        <f t="shared" si="2"/>
        <v>52737.06</v>
      </c>
      <c r="K27" s="26">
        <v>17697</v>
      </c>
      <c r="L27" s="27">
        <v>1.25</v>
      </c>
      <c r="M27" s="25">
        <f t="shared" si="0"/>
        <v>65921.324999999997</v>
      </c>
      <c r="N27" s="25">
        <f t="shared" si="4"/>
        <v>6592.1324999999997</v>
      </c>
      <c r="O27" s="25"/>
      <c r="P27" s="25">
        <v>6636</v>
      </c>
      <c r="Q27" s="25"/>
      <c r="R27" s="28">
        <f t="shared" si="1"/>
        <v>79149.45749999999</v>
      </c>
    </row>
    <row r="28" spans="1:18" s="2" customFormat="1" ht="11.25" x14ac:dyDescent="0.2">
      <c r="A28" s="14">
        <v>19</v>
      </c>
      <c r="B28" s="21" t="s">
        <v>59</v>
      </c>
      <c r="C28" s="21" t="s">
        <v>47</v>
      </c>
      <c r="D28" s="22" t="s">
        <v>48</v>
      </c>
      <c r="E28" s="22"/>
      <c r="F28" s="21" t="s">
        <v>100</v>
      </c>
      <c r="G28" s="22" t="s">
        <v>36</v>
      </c>
      <c r="H28" s="23" t="s">
        <v>37</v>
      </c>
      <c r="I28" s="24">
        <v>3.08</v>
      </c>
      <c r="J28" s="25">
        <f t="shared" si="2"/>
        <v>54506.76</v>
      </c>
      <c r="K28" s="26">
        <v>17697</v>
      </c>
      <c r="L28" s="27">
        <v>1.25</v>
      </c>
      <c r="M28" s="25">
        <f t="shared" si="0"/>
        <v>68133.45</v>
      </c>
      <c r="N28" s="25">
        <f t="shared" si="4"/>
        <v>6813.3450000000003</v>
      </c>
      <c r="O28" s="25">
        <v>8849</v>
      </c>
      <c r="P28" s="25">
        <v>6636</v>
      </c>
      <c r="Q28" s="25"/>
      <c r="R28" s="28">
        <f t="shared" si="1"/>
        <v>90431.794999999998</v>
      </c>
    </row>
    <row r="29" spans="1:18" s="2" customFormat="1" ht="11.25" x14ac:dyDescent="0.2">
      <c r="A29" s="14">
        <v>20</v>
      </c>
      <c r="B29" s="21" t="s">
        <v>64</v>
      </c>
      <c r="C29" s="21" t="s">
        <v>61</v>
      </c>
      <c r="D29" s="22" t="s">
        <v>34</v>
      </c>
      <c r="E29" s="22"/>
      <c r="F29" s="21" t="s">
        <v>62</v>
      </c>
      <c r="G29" s="22">
        <v>6</v>
      </c>
      <c r="H29" s="23" t="s">
        <v>63</v>
      </c>
      <c r="I29" s="24">
        <v>2.96</v>
      </c>
      <c r="J29" s="25">
        <f t="shared" si="2"/>
        <v>52383.12</v>
      </c>
      <c r="K29" s="26">
        <v>17697</v>
      </c>
      <c r="L29" s="27">
        <v>1</v>
      </c>
      <c r="M29" s="25">
        <f t="shared" si="0"/>
        <v>52383.12</v>
      </c>
      <c r="N29" s="25">
        <f>J29*L29*0.1</f>
        <v>5238.3120000000008</v>
      </c>
      <c r="O29" s="25"/>
      <c r="P29" s="25"/>
      <c r="Q29" s="25"/>
      <c r="R29" s="28">
        <f t="shared" si="1"/>
        <v>57621.432000000001</v>
      </c>
    </row>
    <row r="30" spans="1:18" s="2" customFormat="1" ht="11.25" x14ac:dyDescent="0.2">
      <c r="A30" s="14">
        <v>21</v>
      </c>
      <c r="B30" s="21" t="s">
        <v>60</v>
      </c>
      <c r="C30" s="21" t="s">
        <v>65</v>
      </c>
      <c r="D30" s="22" t="s">
        <v>34</v>
      </c>
      <c r="E30" s="22"/>
      <c r="F30" s="21" t="s">
        <v>62</v>
      </c>
      <c r="G30" s="22">
        <v>4</v>
      </c>
      <c r="H30" s="23" t="s">
        <v>63</v>
      </c>
      <c r="I30" s="24">
        <v>2.89</v>
      </c>
      <c r="J30" s="25">
        <f t="shared" si="2"/>
        <v>51144.33</v>
      </c>
      <c r="K30" s="26">
        <v>17697</v>
      </c>
      <c r="L30" s="27">
        <v>1</v>
      </c>
      <c r="M30" s="25">
        <f t="shared" si="0"/>
        <v>51144.33</v>
      </c>
      <c r="N30" s="25">
        <f>J30*L30*0.1</f>
        <v>5114.4330000000009</v>
      </c>
      <c r="O30" s="25"/>
      <c r="P30" s="25"/>
      <c r="Q30" s="25"/>
      <c r="R30" s="28">
        <f t="shared" si="1"/>
        <v>56258.763000000006</v>
      </c>
    </row>
    <row r="31" spans="1:18" s="2" customFormat="1" ht="11.25" x14ac:dyDescent="0.2">
      <c r="A31" s="14">
        <v>22</v>
      </c>
      <c r="B31" s="21" t="s">
        <v>108</v>
      </c>
      <c r="C31" s="21" t="s">
        <v>65</v>
      </c>
      <c r="D31" s="22" t="s">
        <v>34</v>
      </c>
      <c r="E31" s="22"/>
      <c r="F31" s="21" t="s">
        <v>62</v>
      </c>
      <c r="G31" s="22">
        <v>4</v>
      </c>
      <c r="H31" s="23" t="s">
        <v>63</v>
      </c>
      <c r="I31" s="24">
        <v>2.89</v>
      </c>
      <c r="J31" s="25">
        <f t="shared" si="2"/>
        <v>51144.33</v>
      </c>
      <c r="K31" s="26">
        <v>17697</v>
      </c>
      <c r="L31" s="27">
        <v>1</v>
      </c>
      <c r="M31" s="25">
        <f t="shared" si="0"/>
        <v>51144.33</v>
      </c>
      <c r="N31" s="25">
        <f>J31*L31*0.1</f>
        <v>5114.4330000000009</v>
      </c>
      <c r="O31" s="25"/>
      <c r="P31" s="25"/>
      <c r="Q31" s="25"/>
      <c r="R31" s="28">
        <f t="shared" si="1"/>
        <v>56258.763000000006</v>
      </c>
    </row>
    <row r="32" spans="1:18" s="2" customFormat="1" ht="11.25" x14ac:dyDescent="0.2">
      <c r="A32" s="14">
        <v>23</v>
      </c>
      <c r="B32" s="21" t="s">
        <v>66</v>
      </c>
      <c r="C32" s="21" t="s">
        <v>67</v>
      </c>
      <c r="D32" s="22" t="s">
        <v>34</v>
      </c>
      <c r="E32" s="22"/>
      <c r="F32" s="21" t="s">
        <v>62</v>
      </c>
      <c r="G32" s="22">
        <v>2</v>
      </c>
      <c r="H32" s="23" t="s">
        <v>63</v>
      </c>
      <c r="I32" s="24">
        <v>2.81</v>
      </c>
      <c r="J32" s="25">
        <f t="shared" si="2"/>
        <v>49728.57</v>
      </c>
      <c r="K32" s="26">
        <v>17697</v>
      </c>
      <c r="L32" s="27">
        <v>0.5</v>
      </c>
      <c r="M32" s="25">
        <f t="shared" si="0"/>
        <v>24864.285</v>
      </c>
      <c r="N32" s="25">
        <f>J32*0.5*0.1</f>
        <v>2486.4285</v>
      </c>
      <c r="O32" s="25"/>
      <c r="P32" s="25"/>
      <c r="Q32" s="25"/>
      <c r="R32" s="28">
        <f t="shared" si="1"/>
        <v>27350.713499999998</v>
      </c>
    </row>
    <row r="33" spans="1:18" s="2" customFormat="1" ht="11.25" x14ac:dyDescent="0.2">
      <c r="A33" s="14">
        <v>24</v>
      </c>
      <c r="B33" s="21" t="s">
        <v>68</v>
      </c>
      <c r="C33" s="21" t="s">
        <v>67</v>
      </c>
      <c r="D33" s="22" t="s">
        <v>34</v>
      </c>
      <c r="E33" s="22"/>
      <c r="F33" s="21" t="s">
        <v>62</v>
      </c>
      <c r="G33" s="22">
        <v>2</v>
      </c>
      <c r="H33" s="23" t="s">
        <v>63</v>
      </c>
      <c r="I33" s="24">
        <v>2.81</v>
      </c>
      <c r="J33" s="25">
        <f t="shared" si="2"/>
        <v>49728.57</v>
      </c>
      <c r="K33" s="26">
        <v>17697</v>
      </c>
      <c r="L33" s="27">
        <v>0.5</v>
      </c>
      <c r="M33" s="25">
        <f t="shared" si="0"/>
        <v>24864.285</v>
      </c>
      <c r="N33" s="25">
        <f>J33*0.5*0.1</f>
        <v>2486.4285</v>
      </c>
      <c r="O33" s="25"/>
      <c r="P33" s="25"/>
      <c r="Q33" s="25"/>
      <c r="R33" s="28">
        <f t="shared" si="1"/>
        <v>27350.713499999998</v>
      </c>
    </row>
    <row r="34" spans="1:18" s="2" customFormat="1" ht="11.25" x14ac:dyDescent="0.2">
      <c r="A34" s="14">
        <v>25</v>
      </c>
      <c r="B34" s="21" t="s">
        <v>101</v>
      </c>
      <c r="C34" s="21" t="s">
        <v>67</v>
      </c>
      <c r="D34" s="22" t="s">
        <v>34</v>
      </c>
      <c r="E34" s="22"/>
      <c r="F34" s="21" t="s">
        <v>62</v>
      </c>
      <c r="G34" s="22">
        <v>2</v>
      </c>
      <c r="H34" s="23" t="s">
        <v>63</v>
      </c>
      <c r="I34" s="24">
        <v>2.81</v>
      </c>
      <c r="J34" s="25">
        <f t="shared" si="2"/>
        <v>49728.57</v>
      </c>
      <c r="K34" s="26">
        <v>17697</v>
      </c>
      <c r="L34" s="27">
        <v>1</v>
      </c>
      <c r="M34" s="25">
        <v>49728</v>
      </c>
      <c r="N34" s="25">
        <f>J34*L34*0.1</f>
        <v>4972.857</v>
      </c>
      <c r="O34" s="25"/>
      <c r="P34" s="25"/>
      <c r="Q34" s="25"/>
      <c r="R34" s="28">
        <f t="shared" si="1"/>
        <v>54700.857000000004</v>
      </c>
    </row>
    <row r="35" spans="1:18" s="2" customFormat="1" ht="11.25" x14ac:dyDescent="0.2">
      <c r="A35" s="14">
        <v>26</v>
      </c>
      <c r="B35" s="21" t="s">
        <v>69</v>
      </c>
      <c r="C35" s="21" t="s">
        <v>70</v>
      </c>
      <c r="D35" s="22" t="s">
        <v>34</v>
      </c>
      <c r="E35" s="22"/>
      <c r="F35" s="21" t="s">
        <v>62</v>
      </c>
      <c r="G35" s="22">
        <v>1</v>
      </c>
      <c r="H35" s="23" t="s">
        <v>63</v>
      </c>
      <c r="I35" s="24">
        <v>2.77</v>
      </c>
      <c r="J35" s="25">
        <f t="shared" si="2"/>
        <v>49020.69</v>
      </c>
      <c r="K35" s="26">
        <v>17697</v>
      </c>
      <c r="L35" s="27">
        <v>1</v>
      </c>
      <c r="M35" s="25">
        <f t="shared" si="0"/>
        <v>49020.69</v>
      </c>
      <c r="N35" s="25">
        <f>J35*L35*0.1</f>
        <v>4902.0690000000004</v>
      </c>
      <c r="O35" s="25"/>
      <c r="P35" s="25"/>
      <c r="Q35" s="25"/>
      <c r="R35" s="28">
        <f t="shared" si="1"/>
        <v>53922.759000000005</v>
      </c>
    </row>
    <row r="36" spans="1:18" s="2" customFormat="1" ht="11.25" x14ac:dyDescent="0.2">
      <c r="A36" s="14">
        <v>27</v>
      </c>
      <c r="B36" s="21" t="s">
        <v>103</v>
      </c>
      <c r="C36" s="21" t="s">
        <v>71</v>
      </c>
      <c r="D36" s="22" t="s">
        <v>34</v>
      </c>
      <c r="E36" s="22"/>
      <c r="F36" s="21" t="s">
        <v>62</v>
      </c>
      <c r="G36" s="22">
        <v>1</v>
      </c>
      <c r="H36" s="23" t="s">
        <v>63</v>
      </c>
      <c r="I36" s="24">
        <v>2.77</v>
      </c>
      <c r="J36" s="25">
        <f t="shared" si="2"/>
        <v>49020.69</v>
      </c>
      <c r="K36" s="26">
        <v>17697</v>
      </c>
      <c r="L36" s="27">
        <v>1.5</v>
      </c>
      <c r="M36" s="25">
        <v>73530</v>
      </c>
      <c r="N36" s="25">
        <f>J36*1.5*0.1</f>
        <v>7353.1035000000011</v>
      </c>
      <c r="O36" s="25"/>
      <c r="P36" s="25"/>
      <c r="Q36" s="25"/>
      <c r="R36" s="28">
        <f t="shared" si="1"/>
        <v>80883.103499999997</v>
      </c>
    </row>
    <row r="37" spans="1:18" s="2" customFormat="1" ht="11.25" x14ac:dyDescent="0.2">
      <c r="A37" s="14">
        <v>28</v>
      </c>
      <c r="B37" s="21" t="s">
        <v>104</v>
      </c>
      <c r="C37" s="21" t="s">
        <v>71</v>
      </c>
      <c r="D37" s="22" t="s">
        <v>24</v>
      </c>
      <c r="E37" s="22"/>
      <c r="F37" s="21" t="s">
        <v>62</v>
      </c>
      <c r="G37" s="22">
        <v>1</v>
      </c>
      <c r="H37" s="23" t="s">
        <v>63</v>
      </c>
      <c r="I37" s="24">
        <v>2.77</v>
      </c>
      <c r="J37" s="25">
        <f t="shared" si="2"/>
        <v>49020.69</v>
      </c>
      <c r="K37" s="26">
        <v>17697</v>
      </c>
      <c r="L37" s="27">
        <v>0.5</v>
      </c>
      <c r="M37" s="25">
        <f t="shared" si="0"/>
        <v>24510.345000000001</v>
      </c>
      <c r="N37" s="25">
        <f>J37*0.5*0.1</f>
        <v>2451.0345000000002</v>
      </c>
      <c r="O37" s="25"/>
      <c r="P37" s="25"/>
      <c r="Q37" s="25"/>
      <c r="R37" s="28">
        <f t="shared" si="1"/>
        <v>26961.379500000003</v>
      </c>
    </row>
    <row r="38" spans="1:18" s="2" customFormat="1" ht="11.25" x14ac:dyDescent="0.2">
      <c r="A38" s="14">
        <v>29</v>
      </c>
      <c r="B38" s="21" t="s">
        <v>72</v>
      </c>
      <c r="C38" s="21" t="s">
        <v>73</v>
      </c>
      <c r="D38" s="22" t="s">
        <v>34</v>
      </c>
      <c r="E38" s="22"/>
      <c r="F38" s="21" t="s">
        <v>62</v>
      </c>
      <c r="G38" s="22">
        <v>2</v>
      </c>
      <c r="H38" s="23" t="s">
        <v>63</v>
      </c>
      <c r="I38" s="24">
        <v>2.81</v>
      </c>
      <c r="J38" s="25">
        <f t="shared" si="2"/>
        <v>49728.57</v>
      </c>
      <c r="K38" s="26">
        <v>17697</v>
      </c>
      <c r="L38" s="27">
        <v>1.5</v>
      </c>
      <c r="M38" s="25">
        <f t="shared" si="0"/>
        <v>74592.854999999996</v>
      </c>
      <c r="N38" s="25">
        <f>J38*1.5*0.1</f>
        <v>7459.2855</v>
      </c>
      <c r="O38" s="25"/>
      <c r="P38" s="25"/>
      <c r="Q38" s="25"/>
      <c r="R38" s="28">
        <f t="shared" si="1"/>
        <v>82052.140499999994</v>
      </c>
    </row>
    <row r="39" spans="1:18" s="2" customFormat="1" ht="11.25" x14ac:dyDescent="0.2">
      <c r="A39" s="14">
        <v>30</v>
      </c>
      <c r="B39" s="21" t="s">
        <v>74</v>
      </c>
      <c r="C39" s="21" t="s">
        <v>73</v>
      </c>
      <c r="D39" s="22" t="s">
        <v>34</v>
      </c>
      <c r="E39" s="22"/>
      <c r="F39" s="21" t="s">
        <v>62</v>
      </c>
      <c r="G39" s="22">
        <v>2</v>
      </c>
      <c r="H39" s="23" t="s">
        <v>63</v>
      </c>
      <c r="I39" s="24">
        <v>2.81</v>
      </c>
      <c r="J39" s="25">
        <f t="shared" si="2"/>
        <v>49728.57</v>
      </c>
      <c r="K39" s="26">
        <v>17697</v>
      </c>
      <c r="L39" s="27">
        <v>1</v>
      </c>
      <c r="M39" s="25">
        <v>49728</v>
      </c>
      <c r="N39" s="25">
        <v>4972</v>
      </c>
      <c r="O39" s="25"/>
      <c r="P39" s="25"/>
      <c r="Q39" s="25"/>
      <c r="R39" s="28">
        <f t="shared" si="1"/>
        <v>54700</v>
      </c>
    </row>
    <row r="40" spans="1:18" s="2" customFormat="1" ht="11.25" x14ac:dyDescent="0.2">
      <c r="A40" s="14">
        <v>31</v>
      </c>
      <c r="B40" s="21" t="s">
        <v>75</v>
      </c>
      <c r="C40" s="21" t="s">
        <v>73</v>
      </c>
      <c r="D40" s="22" t="s">
        <v>34</v>
      </c>
      <c r="E40" s="22"/>
      <c r="F40" s="21" t="s">
        <v>62</v>
      </c>
      <c r="G40" s="22">
        <v>2</v>
      </c>
      <c r="H40" s="23" t="s">
        <v>63</v>
      </c>
      <c r="I40" s="24">
        <v>2.81</v>
      </c>
      <c r="J40" s="25">
        <f t="shared" si="2"/>
        <v>49728.57</v>
      </c>
      <c r="K40" s="26">
        <v>17697</v>
      </c>
      <c r="L40" s="27">
        <v>0.5</v>
      </c>
      <c r="M40" s="25">
        <f t="shared" si="0"/>
        <v>24864.285</v>
      </c>
      <c r="N40" s="25">
        <f>J40*0.5*0.1</f>
        <v>2486.4285</v>
      </c>
      <c r="O40" s="25"/>
      <c r="P40" s="25"/>
      <c r="Q40" s="25"/>
      <c r="R40" s="28">
        <f t="shared" si="1"/>
        <v>27350.713499999998</v>
      </c>
    </row>
    <row r="41" spans="1:18" s="2" customFormat="1" ht="11.25" x14ac:dyDescent="0.2">
      <c r="A41" s="14">
        <v>32</v>
      </c>
      <c r="B41" s="21" t="s">
        <v>74</v>
      </c>
      <c r="C41" s="21" t="s">
        <v>76</v>
      </c>
      <c r="D41" s="22" t="s">
        <v>34</v>
      </c>
      <c r="E41" s="22"/>
      <c r="F41" s="21" t="s">
        <v>62</v>
      </c>
      <c r="G41" s="22">
        <v>2</v>
      </c>
      <c r="H41" s="23" t="s">
        <v>63</v>
      </c>
      <c r="I41" s="24">
        <v>2.81</v>
      </c>
      <c r="J41" s="25">
        <f t="shared" si="2"/>
        <v>49728.57</v>
      </c>
      <c r="K41" s="26">
        <v>17697</v>
      </c>
      <c r="L41" s="27">
        <v>1</v>
      </c>
      <c r="M41" s="25">
        <v>49728</v>
      </c>
      <c r="N41" s="25">
        <v>4972</v>
      </c>
      <c r="O41" s="25"/>
      <c r="P41" s="25"/>
      <c r="Q41" s="25"/>
      <c r="R41" s="28">
        <f t="shared" si="1"/>
        <v>54700</v>
      </c>
    </row>
    <row r="42" spans="1:18" s="2" customFormat="1" ht="11.25" x14ac:dyDescent="0.2">
      <c r="A42" s="14">
        <v>33</v>
      </c>
      <c r="B42" s="21" t="s">
        <v>77</v>
      </c>
      <c r="C42" s="21" t="s">
        <v>78</v>
      </c>
      <c r="D42" s="22" t="s">
        <v>48</v>
      </c>
      <c r="E42" s="22"/>
      <c r="F42" s="21" t="s">
        <v>62</v>
      </c>
      <c r="G42" s="22">
        <v>1</v>
      </c>
      <c r="H42" s="23" t="s">
        <v>63</v>
      </c>
      <c r="I42" s="24">
        <v>2.77</v>
      </c>
      <c r="J42" s="25">
        <f t="shared" si="2"/>
        <v>49020.69</v>
      </c>
      <c r="K42" s="26">
        <v>17697</v>
      </c>
      <c r="L42" s="27">
        <v>1</v>
      </c>
      <c r="M42" s="25">
        <f t="shared" si="0"/>
        <v>49020.69</v>
      </c>
      <c r="N42" s="25">
        <f>J42*L42*0.1</f>
        <v>4902.0690000000004</v>
      </c>
      <c r="O42" s="25"/>
      <c r="P42" s="25">
        <v>5309</v>
      </c>
      <c r="Q42" s="25"/>
      <c r="R42" s="28">
        <f t="shared" si="1"/>
        <v>59231.759000000005</v>
      </c>
    </row>
    <row r="43" spans="1:18" s="2" customFormat="1" ht="11.25" x14ac:dyDescent="0.2">
      <c r="A43" s="14">
        <v>34</v>
      </c>
      <c r="B43" s="21" t="s">
        <v>68</v>
      </c>
      <c r="C43" s="21" t="s">
        <v>79</v>
      </c>
      <c r="D43" s="22" t="s">
        <v>34</v>
      </c>
      <c r="E43" s="22"/>
      <c r="F43" s="21" t="s">
        <v>62</v>
      </c>
      <c r="G43" s="22">
        <v>1</v>
      </c>
      <c r="H43" s="23" t="s">
        <v>63</v>
      </c>
      <c r="I43" s="24">
        <v>2.77</v>
      </c>
      <c r="J43" s="25">
        <f t="shared" si="2"/>
        <v>49020.69</v>
      </c>
      <c r="K43" s="26">
        <v>17697</v>
      </c>
      <c r="L43" s="27">
        <v>1</v>
      </c>
      <c r="M43" s="25">
        <f t="shared" si="0"/>
        <v>49020.69</v>
      </c>
      <c r="N43" s="25">
        <f>J43*L43*0.1</f>
        <v>4902.0690000000004</v>
      </c>
      <c r="O43" s="25"/>
      <c r="P43" s="25"/>
      <c r="Q43" s="25">
        <f>J43/164*10*8*0.5</f>
        <v>11956.265853658537</v>
      </c>
      <c r="R43" s="28">
        <f t="shared" si="1"/>
        <v>65879.024853658542</v>
      </c>
    </row>
    <row r="44" spans="1:18" s="2" customFormat="1" ht="11.25" x14ac:dyDescent="0.2">
      <c r="A44" s="14">
        <v>35</v>
      </c>
      <c r="B44" s="21" t="s">
        <v>66</v>
      </c>
      <c r="C44" s="21" t="s">
        <v>79</v>
      </c>
      <c r="D44" s="22" t="s">
        <v>34</v>
      </c>
      <c r="E44" s="22"/>
      <c r="F44" s="21" t="s">
        <v>62</v>
      </c>
      <c r="G44" s="22">
        <v>1</v>
      </c>
      <c r="H44" s="23" t="s">
        <v>63</v>
      </c>
      <c r="I44" s="24">
        <v>2.77</v>
      </c>
      <c r="J44" s="25">
        <f t="shared" si="2"/>
        <v>49020.69</v>
      </c>
      <c r="K44" s="26">
        <v>17697</v>
      </c>
      <c r="L44" s="27">
        <v>1</v>
      </c>
      <c r="M44" s="25">
        <f t="shared" si="0"/>
        <v>49020.69</v>
      </c>
      <c r="N44" s="25">
        <f>J44*L44*0.1</f>
        <v>4902.0690000000004</v>
      </c>
      <c r="O44" s="25"/>
      <c r="P44" s="25"/>
      <c r="Q44" s="25">
        <f>J44/164*10*8*0.5</f>
        <v>11956.265853658537</v>
      </c>
      <c r="R44" s="28">
        <f t="shared" si="1"/>
        <v>65879.024853658542</v>
      </c>
    </row>
    <row r="45" spans="1:18" s="2" customFormat="1" ht="11.25" x14ac:dyDescent="0.2">
      <c r="A45" s="14">
        <v>36</v>
      </c>
      <c r="B45" s="21" t="s">
        <v>80</v>
      </c>
      <c r="C45" s="21" t="s">
        <v>79</v>
      </c>
      <c r="D45" s="22" t="s">
        <v>34</v>
      </c>
      <c r="E45" s="22"/>
      <c r="F45" s="21" t="s">
        <v>62</v>
      </c>
      <c r="G45" s="22">
        <v>1</v>
      </c>
      <c r="H45" s="23" t="s">
        <v>63</v>
      </c>
      <c r="I45" s="24">
        <v>2.77</v>
      </c>
      <c r="J45" s="25">
        <f t="shared" si="2"/>
        <v>49020.69</v>
      </c>
      <c r="K45" s="26">
        <v>17697</v>
      </c>
      <c r="L45" s="27">
        <v>1</v>
      </c>
      <c r="M45" s="25">
        <f t="shared" si="0"/>
        <v>49020.69</v>
      </c>
      <c r="N45" s="25">
        <f>J45*L45*0.1</f>
        <v>4902.0690000000004</v>
      </c>
      <c r="O45" s="25"/>
      <c r="P45" s="25"/>
      <c r="Q45" s="25">
        <f>J45/164*10*8*0.5</f>
        <v>11956.265853658537</v>
      </c>
      <c r="R45" s="28">
        <f t="shared" si="1"/>
        <v>65879.024853658542</v>
      </c>
    </row>
    <row r="46" spans="1:18" s="2" customFormat="1" ht="11.25" x14ac:dyDescent="0.2">
      <c r="A46" s="14">
        <v>37</v>
      </c>
      <c r="B46" s="21" t="s">
        <v>80</v>
      </c>
      <c r="C46" s="21" t="s">
        <v>81</v>
      </c>
      <c r="D46" s="22" t="s">
        <v>48</v>
      </c>
      <c r="E46" s="22"/>
      <c r="F46" s="21" t="s">
        <v>62</v>
      </c>
      <c r="G46" s="22">
        <v>1</v>
      </c>
      <c r="H46" s="23" t="s">
        <v>63</v>
      </c>
      <c r="I46" s="24">
        <v>2.77</v>
      </c>
      <c r="J46" s="25">
        <f t="shared" si="2"/>
        <v>49020.69</v>
      </c>
      <c r="K46" s="26">
        <v>17697</v>
      </c>
      <c r="L46" s="27">
        <v>1</v>
      </c>
      <c r="M46" s="25">
        <f t="shared" si="0"/>
        <v>49020.69</v>
      </c>
      <c r="N46" s="25">
        <f>J46*1*0.1</f>
        <v>4902.0690000000004</v>
      </c>
      <c r="O46" s="25"/>
      <c r="P46" s="25"/>
      <c r="Q46" s="25"/>
      <c r="R46" s="28">
        <f t="shared" si="1"/>
        <v>53922.759000000005</v>
      </c>
    </row>
    <row r="47" spans="1:18" s="2" customFormat="1" ht="11.25" x14ac:dyDescent="0.2">
      <c r="A47" s="14">
        <v>38</v>
      </c>
      <c r="B47" s="21" t="s">
        <v>102</v>
      </c>
      <c r="C47" s="21" t="s">
        <v>81</v>
      </c>
      <c r="D47" s="22" t="s">
        <v>48</v>
      </c>
      <c r="E47" s="22"/>
      <c r="F47" s="21" t="s">
        <v>62</v>
      </c>
      <c r="G47" s="22">
        <v>1</v>
      </c>
      <c r="H47" s="23" t="s">
        <v>63</v>
      </c>
      <c r="I47" s="24">
        <v>2.77</v>
      </c>
      <c r="J47" s="25">
        <f t="shared" si="2"/>
        <v>49020.69</v>
      </c>
      <c r="K47" s="26">
        <v>17697</v>
      </c>
      <c r="L47" s="27">
        <v>1.5</v>
      </c>
      <c r="M47" s="25">
        <f t="shared" si="0"/>
        <v>73531.035000000003</v>
      </c>
      <c r="N47" s="25">
        <f>J47*1.5*0.1</f>
        <v>7353.1035000000011</v>
      </c>
      <c r="O47" s="25"/>
      <c r="P47" s="25"/>
      <c r="Q47" s="25"/>
      <c r="R47" s="28">
        <f t="shared" si="1"/>
        <v>80884.138500000001</v>
      </c>
    </row>
    <row r="48" spans="1:18" s="2" customFormat="1" ht="11.25" x14ac:dyDescent="0.2">
      <c r="A48" s="14">
        <v>39</v>
      </c>
      <c r="B48" s="21" t="s">
        <v>101</v>
      </c>
      <c r="C48" s="21" t="s">
        <v>81</v>
      </c>
      <c r="D48" s="22" t="s">
        <v>48</v>
      </c>
      <c r="E48" s="22"/>
      <c r="F48" s="21" t="s">
        <v>62</v>
      </c>
      <c r="G48" s="22">
        <v>1</v>
      </c>
      <c r="H48" s="23" t="s">
        <v>63</v>
      </c>
      <c r="I48" s="24">
        <v>2.77</v>
      </c>
      <c r="J48" s="25">
        <f t="shared" si="2"/>
        <v>49020.69</v>
      </c>
      <c r="K48" s="26">
        <v>17697</v>
      </c>
      <c r="L48" s="27">
        <v>0.7</v>
      </c>
      <c r="M48" s="25">
        <f t="shared" si="0"/>
        <v>34314.483</v>
      </c>
      <c r="N48" s="25">
        <f>J48*L48*0.1</f>
        <v>3431.4483</v>
      </c>
      <c r="O48" s="25"/>
      <c r="P48" s="25"/>
      <c r="Q48" s="25"/>
      <c r="R48" s="28">
        <f t="shared" si="1"/>
        <v>37745.931299999997</v>
      </c>
    </row>
    <row r="49" spans="1:18" s="3" customFormat="1" ht="11.25" x14ac:dyDescent="0.2">
      <c r="A49" s="16"/>
      <c r="B49" s="17" t="s">
        <v>21</v>
      </c>
      <c r="C49" s="17"/>
      <c r="D49" s="17"/>
      <c r="E49" s="17"/>
      <c r="F49" s="17"/>
      <c r="G49" s="17"/>
      <c r="H49" s="17"/>
      <c r="I49" s="17"/>
      <c r="J49" s="15"/>
      <c r="K49" s="17"/>
      <c r="L49" s="18">
        <f t="shared" ref="L49:R49" si="7">SUM(L10:L48)</f>
        <v>40.700000000000003</v>
      </c>
      <c r="M49" s="15">
        <f t="shared" si="7"/>
        <v>2260992.8204999994</v>
      </c>
      <c r="N49" s="15">
        <f t="shared" si="7"/>
        <v>226093.68529999995</v>
      </c>
      <c r="O49" s="15">
        <f t="shared" si="7"/>
        <v>88489.5</v>
      </c>
      <c r="P49" s="15">
        <f t="shared" si="7"/>
        <v>84941.375</v>
      </c>
      <c r="Q49" s="15">
        <f t="shared" si="7"/>
        <v>35868.79756097561</v>
      </c>
      <c r="R49" s="15">
        <f t="shared" si="7"/>
        <v>2696386.1783609758</v>
      </c>
    </row>
    <row r="50" spans="1:18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" customFormat="1" ht="12.75" x14ac:dyDescent="0.2">
      <c r="A51" s="9"/>
      <c r="B51" s="9"/>
      <c r="C51" s="9"/>
      <c r="D51" s="20" t="s">
        <v>22</v>
      </c>
      <c r="E51" s="9"/>
      <c r="F51" s="9"/>
      <c r="G51" s="9"/>
      <c r="H51" s="9" t="s">
        <v>105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s="1" customFormat="1" ht="12.75" x14ac:dyDescent="0.2">
      <c r="B52" s="4"/>
      <c r="D52" s="5"/>
      <c r="I52" s="4"/>
    </row>
  </sheetData>
  <mergeCells count="22">
    <mergeCell ref="M6:M8"/>
    <mergeCell ref="A3:R3"/>
    <mergeCell ref="A4:R4"/>
    <mergeCell ref="A5:R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N6:Q6"/>
    <mergeCell ref="R6:R8"/>
    <mergeCell ref="N7:N8"/>
    <mergeCell ref="O7:O8"/>
    <mergeCell ref="P7:P8"/>
    <mergeCell ref="Q7:Q8"/>
  </mergeCells>
  <pageMargins left="0" right="0" top="0.19685039370078741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2019-10-14T10:37:43Z</cp:lastPrinted>
  <dcterms:created xsi:type="dcterms:W3CDTF">2019-06-03T09:05:40Z</dcterms:created>
  <dcterms:modified xsi:type="dcterms:W3CDTF">2019-10-14T10:38:09Z</dcterms:modified>
</cp:coreProperties>
</file>